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75" windowWidth="18735" windowHeight="8130" activeTab="4"/>
  </bookViews>
  <sheets>
    <sheet name="general 2014" sheetId="1" r:id="rId1"/>
    <sheet name="indici 2014" sheetId="2" r:id="rId2"/>
    <sheet name="individual 2014" sheetId="3" r:id="rId3"/>
    <sheet name="clasament 2014" sheetId="4" r:id="rId4"/>
    <sheet name="total" sheetId="5" r:id="rId5"/>
  </sheets>
  <calcPr calcId="124519"/>
</workbook>
</file>

<file path=xl/calcChain.xml><?xml version="1.0" encoding="utf-8"?>
<calcChain xmlns="http://schemas.openxmlformats.org/spreadsheetml/2006/main">
  <c r="F4" i="5"/>
  <c r="F5"/>
  <c r="F6"/>
  <c r="F7"/>
  <c r="F8"/>
  <c r="F9"/>
  <c r="F10"/>
  <c r="F12"/>
  <c r="F3"/>
  <c r="D12"/>
  <c r="D4"/>
  <c r="D5"/>
  <c r="D6"/>
  <c r="D7"/>
  <c r="D8"/>
  <c r="D9"/>
  <c r="D10"/>
  <c r="D3"/>
  <c r="E12"/>
  <c r="C12"/>
  <c r="B12"/>
  <c r="F6" i="4" l="1"/>
  <c r="F7"/>
  <c r="F8"/>
  <c r="F9"/>
  <c r="F10"/>
  <c r="F11"/>
  <c r="F12"/>
  <c r="F14"/>
  <c r="F15"/>
  <c r="F17"/>
  <c r="F18"/>
  <c r="F5"/>
  <c r="M15" i="3"/>
  <c r="O15"/>
  <c r="P15"/>
  <c r="Q15" s="1"/>
  <c r="R15"/>
  <c r="S15"/>
  <c r="T15"/>
  <c r="U15"/>
  <c r="V15"/>
  <c r="H15"/>
  <c r="I15"/>
  <c r="J15"/>
  <c r="K15"/>
  <c r="L15"/>
  <c r="P14"/>
  <c r="Q14" s="1"/>
  <c r="R14"/>
  <c r="S14"/>
  <c r="T14"/>
  <c r="U14"/>
  <c r="V14"/>
  <c r="O14"/>
  <c r="M14"/>
  <c r="L14"/>
  <c r="H14"/>
  <c r="I14"/>
  <c r="J14"/>
  <c r="K14"/>
  <c r="M12"/>
  <c r="M13"/>
  <c r="O3"/>
  <c r="O4"/>
  <c r="O5"/>
  <c r="O6"/>
  <c r="O7"/>
  <c r="O8"/>
  <c r="O9"/>
  <c r="O10"/>
  <c r="O11"/>
  <c r="O12"/>
  <c r="O13"/>
  <c r="R3"/>
  <c r="R4"/>
  <c r="R5"/>
  <c r="R6"/>
  <c r="R7"/>
  <c r="R8"/>
  <c r="R9"/>
  <c r="R10"/>
  <c r="R11"/>
  <c r="R12"/>
  <c r="R13"/>
  <c r="R2"/>
  <c r="O2" l="1"/>
  <c r="J17" i="2"/>
  <c r="I17"/>
  <c r="C17"/>
  <c r="J14"/>
  <c r="J15"/>
  <c r="I15"/>
  <c r="C15"/>
  <c r="C14"/>
  <c r="J13"/>
  <c r="I13"/>
  <c r="C13"/>
  <c r="J12"/>
  <c r="I12"/>
  <c r="C12"/>
  <c r="J10"/>
  <c r="I10"/>
  <c r="C10"/>
  <c r="J9"/>
  <c r="I9"/>
  <c r="C9"/>
  <c r="J8"/>
  <c r="I8"/>
  <c r="C8"/>
  <c r="J7"/>
  <c r="I7"/>
  <c r="C7"/>
  <c r="J6"/>
  <c r="I6"/>
  <c r="C6"/>
  <c r="J5"/>
  <c r="I5"/>
  <c r="I4"/>
  <c r="J4" s="1"/>
  <c r="O26" i="1"/>
  <c r="Q5"/>
  <c r="J160"/>
  <c r="J159"/>
  <c r="J158"/>
  <c r="J157"/>
  <c r="J156"/>
  <c r="J155"/>
  <c r="J137"/>
  <c r="J136"/>
  <c r="J89"/>
  <c r="J64"/>
  <c r="J65"/>
  <c r="J66"/>
  <c r="J67"/>
  <c r="J68"/>
  <c r="J69"/>
  <c r="J70"/>
  <c r="J63"/>
  <c r="J154"/>
  <c r="J153"/>
  <c r="J152"/>
  <c r="J151"/>
  <c r="J150"/>
  <c r="J149"/>
  <c r="J135"/>
  <c r="J134"/>
  <c r="J133"/>
  <c r="J132"/>
  <c r="J62"/>
  <c r="J61"/>
  <c r="J60"/>
  <c r="J59"/>
  <c r="J58"/>
  <c r="J131"/>
  <c r="J57"/>
  <c r="J130"/>
  <c r="J56"/>
  <c r="J13"/>
  <c r="J24"/>
  <c r="J146"/>
  <c r="J128"/>
  <c r="J20"/>
  <c r="J105"/>
  <c r="J53"/>
  <c r="J99"/>
  <c r="J86"/>
  <c r="J25"/>
  <c r="J147"/>
  <c r="J129"/>
  <c r="J21"/>
  <c r="J106"/>
  <c r="J54"/>
  <c r="J87"/>
  <c r="J148"/>
  <c r="J55"/>
  <c r="J88"/>
  <c r="J51"/>
  <c r="J11"/>
  <c r="J23"/>
  <c r="J127"/>
  <c r="J94"/>
  <c r="J98"/>
  <c r="J83"/>
  <c r="J12"/>
  <c r="J145"/>
  <c r="J19"/>
  <c r="J52"/>
  <c r="J84"/>
  <c r="J95"/>
  <c r="J85"/>
  <c r="J143"/>
  <c r="J46"/>
  <c r="J122"/>
  <c r="J123"/>
  <c r="J47"/>
  <c r="J48"/>
  <c r="J49"/>
  <c r="J50"/>
  <c r="J124"/>
  <c r="J82"/>
  <c r="J17"/>
  <c r="K17" s="1"/>
  <c r="J93"/>
  <c r="J9"/>
  <c r="J22"/>
  <c r="K22" s="1"/>
  <c r="J125"/>
  <c r="J97"/>
  <c r="J10"/>
  <c r="J144"/>
  <c r="J126"/>
  <c r="J18"/>
  <c r="J101"/>
  <c r="J104"/>
  <c r="J27"/>
  <c r="J81"/>
  <c r="J16"/>
  <c r="J71"/>
  <c r="J92"/>
  <c r="J44"/>
  <c r="J6"/>
  <c r="J142"/>
  <c r="J45"/>
  <c r="J7"/>
  <c r="J121"/>
  <c r="J8"/>
  <c r="J41"/>
  <c r="J80"/>
  <c r="J4"/>
  <c r="J139"/>
  <c r="J119"/>
  <c r="J14"/>
  <c r="K14" s="1"/>
  <c r="J100"/>
  <c r="K100" s="1"/>
  <c r="J91"/>
  <c r="J103"/>
  <c r="J42"/>
  <c r="J140"/>
  <c r="J43"/>
  <c r="J5"/>
  <c r="J141"/>
  <c r="J120"/>
  <c r="J15"/>
  <c r="J118"/>
  <c r="J138"/>
  <c r="K138" s="1"/>
  <c r="J3"/>
  <c r="J26"/>
  <c r="K26" s="1"/>
  <c r="J40"/>
  <c r="J90"/>
  <c r="K90" s="1"/>
  <c r="J117"/>
  <c r="J2"/>
  <c r="K2" s="1"/>
  <c r="J79"/>
  <c r="J116"/>
  <c r="J115"/>
  <c r="J114"/>
  <c r="J113"/>
  <c r="J78"/>
  <c r="J112"/>
  <c r="J96"/>
  <c r="K96" s="1"/>
  <c r="J77"/>
  <c r="J111"/>
  <c r="J102"/>
  <c r="K102" s="1"/>
  <c r="J110"/>
  <c r="J39"/>
  <c r="J38"/>
  <c r="J37"/>
  <c r="J76"/>
  <c r="J36"/>
  <c r="J35"/>
  <c r="J75"/>
  <c r="J34"/>
  <c r="J109"/>
  <c r="J33"/>
  <c r="J32"/>
  <c r="J108"/>
  <c r="J74"/>
  <c r="J72"/>
  <c r="K72" s="1"/>
  <c r="J29"/>
  <c r="J107"/>
  <c r="K107" s="1"/>
  <c r="J30"/>
  <c r="J73"/>
  <c r="J31"/>
  <c r="J28"/>
  <c r="K28" s="1"/>
  <c r="F3" i="3"/>
  <c r="M3" s="1"/>
  <c r="F4"/>
  <c r="F5"/>
  <c r="F6"/>
  <c r="F7"/>
  <c r="F8"/>
  <c r="F9"/>
  <c r="F10"/>
  <c r="F11"/>
  <c r="H12"/>
  <c r="H13"/>
  <c r="F2"/>
  <c r="H2" s="1"/>
  <c r="G15" i="2"/>
  <c r="G14"/>
  <c r="G13"/>
  <c r="G12"/>
  <c r="G10"/>
  <c r="G9"/>
  <c r="G8"/>
  <c r="G7"/>
  <c r="H10" i="3" l="1"/>
  <c r="M10"/>
  <c r="H8"/>
  <c r="M8"/>
  <c r="H6"/>
  <c r="M6"/>
  <c r="H11"/>
  <c r="M11"/>
  <c r="H9"/>
  <c r="M9"/>
  <c r="H7"/>
  <c r="M7"/>
  <c r="H5"/>
  <c r="M5"/>
  <c r="H4"/>
  <c r="M4"/>
  <c r="H3"/>
  <c r="M2"/>
  <c r="P2"/>
  <c r="Q2" s="1"/>
  <c r="S2"/>
  <c r="T2"/>
  <c r="U2"/>
  <c r="V2"/>
  <c r="P3"/>
  <c r="Q3" s="1"/>
  <c r="S3"/>
  <c r="T3"/>
  <c r="U3"/>
  <c r="V3"/>
  <c r="P4"/>
  <c r="Q4" s="1"/>
  <c r="S4"/>
  <c r="T4"/>
  <c r="U4"/>
  <c r="V4"/>
  <c r="P5"/>
  <c r="Q5" s="1"/>
  <c r="S5"/>
  <c r="T5"/>
  <c r="U5"/>
  <c r="V5"/>
  <c r="P6"/>
  <c r="Q6" s="1"/>
  <c r="S6"/>
  <c r="T6"/>
  <c r="U6"/>
  <c r="V6"/>
  <c r="P7"/>
  <c r="Q7" s="1"/>
  <c r="S7"/>
  <c r="T7"/>
  <c r="U7"/>
  <c r="V7"/>
  <c r="P8"/>
  <c r="Q8" s="1"/>
  <c r="S8"/>
  <c r="T8"/>
  <c r="U8"/>
  <c r="V8"/>
  <c r="P9"/>
  <c r="Q9" s="1"/>
  <c r="S9"/>
  <c r="T9"/>
  <c r="U9"/>
  <c r="V9"/>
  <c r="P10"/>
  <c r="Q10" s="1"/>
  <c r="S10"/>
  <c r="T10"/>
  <c r="U10"/>
  <c r="V10"/>
  <c r="P11"/>
  <c r="Q11" s="1"/>
  <c r="S11"/>
  <c r="T11"/>
  <c r="U11"/>
  <c r="V11"/>
  <c r="P12"/>
  <c r="Q12" s="1"/>
  <c r="S12"/>
  <c r="T12"/>
  <c r="U12"/>
  <c r="V12"/>
  <c r="P13"/>
  <c r="Q13" s="1"/>
  <c r="S13"/>
  <c r="T13"/>
  <c r="U13"/>
  <c r="V13"/>
  <c r="I2"/>
  <c r="J2"/>
  <c r="K2"/>
  <c r="L2"/>
  <c r="I3"/>
  <c r="J3"/>
  <c r="K3"/>
  <c r="L3"/>
  <c r="I4"/>
  <c r="J4"/>
  <c r="K4"/>
  <c r="L4"/>
  <c r="I5"/>
  <c r="J5"/>
  <c r="K5"/>
  <c r="L5"/>
  <c r="I6"/>
  <c r="J6"/>
  <c r="K6"/>
  <c r="L6"/>
  <c r="I7"/>
  <c r="J7"/>
  <c r="K7"/>
  <c r="L7"/>
  <c r="I8"/>
  <c r="J8"/>
  <c r="K8"/>
  <c r="L8"/>
  <c r="I9"/>
  <c r="J9"/>
  <c r="K9"/>
  <c r="L9"/>
  <c r="I10"/>
  <c r="J10"/>
  <c r="K10"/>
  <c r="L10"/>
  <c r="I11"/>
  <c r="J11"/>
  <c r="K11"/>
  <c r="L11"/>
  <c r="I12"/>
  <c r="J12"/>
  <c r="K12"/>
  <c r="L12"/>
  <c r="I13"/>
  <c r="J13"/>
  <c r="K13"/>
  <c r="L13"/>
  <c r="G6" i="2"/>
  <c r="G17" l="1"/>
</calcChain>
</file>

<file path=xl/sharedStrings.xml><?xml version="1.0" encoding="utf-8"?>
<sst xmlns="http://schemas.openxmlformats.org/spreadsheetml/2006/main" count="936" uniqueCount="281">
  <si>
    <t>prenume</t>
  </si>
  <si>
    <t>nume</t>
  </si>
  <si>
    <t>conc</t>
  </si>
  <si>
    <t>proba</t>
  </si>
  <si>
    <t>timp</t>
  </si>
  <si>
    <t>loc</t>
  </si>
  <si>
    <t>pct conc</t>
  </si>
  <si>
    <t>pct clas</t>
  </si>
  <si>
    <t>pct conc x pct clas</t>
  </si>
  <si>
    <t>Crista</t>
  </si>
  <si>
    <t>Cristian</t>
  </si>
  <si>
    <t>50m l</t>
  </si>
  <si>
    <t>total concursuri</t>
  </si>
  <si>
    <t>100m l</t>
  </si>
  <si>
    <t>total participanti</t>
  </si>
  <si>
    <t>50m f</t>
  </si>
  <si>
    <t>total starturi</t>
  </si>
  <si>
    <t>200m l</t>
  </si>
  <si>
    <t>total locuri 1,2,3</t>
  </si>
  <si>
    <t>25m f</t>
  </si>
  <si>
    <t>total loc 1</t>
  </si>
  <si>
    <t>25m s</t>
  </si>
  <si>
    <t>total loc 2</t>
  </si>
  <si>
    <t>25m b</t>
  </si>
  <si>
    <t>total loc 3</t>
  </si>
  <si>
    <t>25m l</t>
  </si>
  <si>
    <t>Dragodan</t>
  </si>
  <si>
    <t>Ana</t>
  </si>
  <si>
    <t>400m l</t>
  </si>
  <si>
    <t>Liseţchi</t>
  </si>
  <si>
    <t>Mihai</t>
  </si>
  <si>
    <t>50m s</t>
  </si>
  <si>
    <t>100m s</t>
  </si>
  <si>
    <t>200m m</t>
  </si>
  <si>
    <t>100m m</t>
  </si>
  <si>
    <t>50m b</t>
  </si>
  <si>
    <t>Lişteveanu</t>
  </si>
  <si>
    <t>Cezar</t>
  </si>
  <si>
    <t>Tălângă</t>
  </si>
  <si>
    <t>Ildiko</t>
  </si>
  <si>
    <t>100m b</t>
  </si>
  <si>
    <t>Anita</t>
  </si>
  <si>
    <t>Borbely</t>
  </si>
  <si>
    <t>Eleonora</t>
  </si>
  <si>
    <t>Tarţa</t>
  </si>
  <si>
    <t>Iulian</t>
  </si>
  <si>
    <t>Repolschi</t>
  </si>
  <si>
    <t>Cornelia</t>
  </si>
  <si>
    <t>Sârbu</t>
  </si>
  <si>
    <t>Adina</t>
  </si>
  <si>
    <t>Rădulescu</t>
  </si>
  <si>
    <t>Jianu</t>
  </si>
  <si>
    <t>Lucian</t>
  </si>
  <si>
    <t>Corduneanu</t>
  </si>
  <si>
    <t>Adriana</t>
  </si>
  <si>
    <t>200m b</t>
  </si>
  <si>
    <t>tm noi</t>
  </si>
  <si>
    <t>%</t>
  </si>
  <si>
    <t>Media anuală a numărului de participanţi/concurs</t>
  </si>
  <si>
    <t>oameni/concurs</t>
  </si>
  <si>
    <t>Media anuală a numărului de probe individuale/concurs</t>
  </si>
  <si>
    <t>probe/concurs</t>
  </si>
  <si>
    <t>Media anuală a participării unei persoane la probe individuale/concurs</t>
  </si>
  <si>
    <t>Media anuală pentru fiecare loc premiat/concurs</t>
  </si>
  <si>
    <t>I</t>
  </si>
  <si>
    <t>loc1/concurs</t>
  </si>
  <si>
    <t>II</t>
  </si>
  <si>
    <t>loc2/concurs</t>
  </si>
  <si>
    <t>III</t>
  </si>
  <si>
    <t>loc3/concurs</t>
  </si>
  <si>
    <t>Media anuală a locurilor premiate/concurs la probele individuale</t>
  </si>
  <si>
    <t>locuri premiate/concurs</t>
  </si>
  <si>
    <t>Media anuală loc1/probe</t>
  </si>
  <si>
    <t>Media anuală loc2/probe</t>
  </si>
  <si>
    <t>Media anuală loc3/probe</t>
  </si>
  <si>
    <t>Media anuală locuri premiate/probe</t>
  </si>
  <si>
    <t>Media anuală a locurilor premiate pe participant</t>
  </si>
  <si>
    <t>nr locuri premiate</t>
  </si>
  <si>
    <t>nr. probe</t>
  </si>
  <si>
    <t>procent locuri 1/nr. probe</t>
  </si>
  <si>
    <t>procent locuri 2/nr. probe</t>
  </si>
  <si>
    <t>procent locuri 3/nr. probe</t>
  </si>
  <si>
    <t>procent locuri premiate/nr. probe</t>
  </si>
  <si>
    <t>procent locuri premiate/nr. total concursuri</t>
  </si>
  <si>
    <t>nr concursuri</t>
  </si>
  <si>
    <t>ponderea participărilor concurs</t>
  </si>
  <si>
    <t>media probe/concurs</t>
  </si>
  <si>
    <t>raportul faţă de media clubului</t>
  </si>
  <si>
    <t>media probe/nr. total de concursuri</t>
  </si>
  <si>
    <t>media loc1/concurs</t>
  </si>
  <si>
    <t>media loc2/concurs</t>
  </si>
  <si>
    <t>media loc3/concurs</t>
  </si>
  <si>
    <t>medie locuri premiate/concurs</t>
  </si>
  <si>
    <t>puncte 2013</t>
  </si>
  <si>
    <t>tot iul</t>
  </si>
  <si>
    <t>33,33m b</t>
  </si>
  <si>
    <t>33,33m l</t>
  </si>
  <si>
    <t>33,33m s</t>
  </si>
  <si>
    <t>Evaluarea performanţei sportive (în funcţie de locul obţinut la fiecare probă)</t>
  </si>
  <si>
    <t>gy ian</t>
  </si>
  <si>
    <t>800m l</t>
  </si>
  <si>
    <t>13:03,67</t>
  </si>
  <si>
    <t>total pct 2014</t>
  </si>
  <si>
    <t>26:23,52</t>
  </si>
  <si>
    <t>03:25,28</t>
  </si>
  <si>
    <t>400m b</t>
  </si>
  <si>
    <t>10:09,33</t>
  </si>
  <si>
    <t>02:46,75</t>
  </si>
  <si>
    <t>05:36,19</t>
  </si>
  <si>
    <t>sub iun</t>
  </si>
  <si>
    <t>06:20,96</t>
  </si>
  <si>
    <t>11:32,05</t>
  </si>
  <si>
    <t>09:41,02</t>
  </si>
  <si>
    <t>00:42,06</t>
  </si>
  <si>
    <t>00:47,34</t>
  </si>
  <si>
    <t>00:58,69</t>
  </si>
  <si>
    <t>01:19,16</t>
  </si>
  <si>
    <t>02:26,68</t>
  </si>
  <si>
    <t>03:34,97</t>
  </si>
  <si>
    <t>03:17,28</t>
  </si>
  <si>
    <t>05:46,81</t>
  </si>
  <si>
    <t>00:41,19</t>
  </si>
  <si>
    <t>00:35,69</t>
  </si>
  <si>
    <t>01:39,99</t>
  </si>
  <si>
    <t>02:10,86</t>
  </si>
  <si>
    <t>Gabriel</t>
  </si>
  <si>
    <t>Szabo</t>
  </si>
  <si>
    <t>00:27,49</t>
  </si>
  <si>
    <t>00:33,10</t>
  </si>
  <si>
    <t>00:32,63</t>
  </si>
  <si>
    <t>00:37,39</t>
  </si>
  <si>
    <t>gy aug</t>
  </si>
  <si>
    <t>09:42,28</t>
  </si>
  <si>
    <t>12:21,44</t>
  </si>
  <si>
    <t>04:41,79</t>
  </si>
  <si>
    <t>01:00,68</t>
  </si>
  <si>
    <t>sz oct</t>
  </si>
  <si>
    <t>00:57,63</t>
  </si>
  <si>
    <t>00:20,2</t>
  </si>
  <si>
    <t>11:49,44</t>
  </si>
  <si>
    <t>06:39,12</t>
  </si>
  <si>
    <t>09:33,25</t>
  </si>
  <si>
    <t>08:39,60</t>
  </si>
  <si>
    <t>tm iul</t>
  </si>
  <si>
    <t>06:23,44</t>
  </si>
  <si>
    <t>01:15,50</t>
  </si>
  <si>
    <t>00:42,32</t>
  </si>
  <si>
    <t>00:52,59</t>
  </si>
  <si>
    <t>00:57,78</t>
  </si>
  <si>
    <t>01:08,22</t>
  </si>
  <si>
    <t>00:38,63</t>
  </si>
  <si>
    <t>00:42,18</t>
  </si>
  <si>
    <t>00:55,63</t>
  </si>
  <si>
    <t>00:34,31</t>
  </si>
  <si>
    <t>Manuel</t>
  </si>
  <si>
    <t>Stoia</t>
  </si>
  <si>
    <t>00:37,53</t>
  </si>
  <si>
    <t>00:47,75</t>
  </si>
  <si>
    <t>00:35,20</t>
  </si>
  <si>
    <t>00:32,06</t>
  </si>
  <si>
    <t>01:49,37</t>
  </si>
  <si>
    <t>01:39,47</t>
  </si>
  <si>
    <t>00:45,41</t>
  </si>
  <si>
    <t>00:55,03</t>
  </si>
  <si>
    <t>00:57,65</t>
  </si>
  <si>
    <t>00:46,75</t>
  </si>
  <si>
    <t>00:55,84</t>
  </si>
  <si>
    <t>00:48,91</t>
  </si>
  <si>
    <t>00:48,59</t>
  </si>
  <si>
    <t>02:34,84</t>
  </si>
  <si>
    <t xml:space="preserve">100m l </t>
  </si>
  <si>
    <t>02:35,47</t>
  </si>
  <si>
    <t>01:19,63</t>
  </si>
  <si>
    <t>01:08,94</t>
  </si>
  <si>
    <t>01:55,41</t>
  </si>
  <si>
    <t>01:17,06</t>
  </si>
  <si>
    <t>00:41,22</t>
  </si>
  <si>
    <t>00:54,68</t>
  </si>
  <si>
    <t>00:42,97</t>
  </si>
  <si>
    <t>01:42,98</t>
  </si>
  <si>
    <t>02:07,81</t>
  </si>
  <si>
    <t>03:19,22</t>
  </si>
  <si>
    <t>04:03,07</t>
  </si>
  <si>
    <t>03:26,72</t>
  </si>
  <si>
    <t>sz apr</t>
  </si>
  <si>
    <t>09:38,7</t>
  </si>
  <si>
    <t>04:38,7</t>
  </si>
  <si>
    <t>01:21,44</t>
  </si>
  <si>
    <t>01:10,36</t>
  </si>
  <si>
    <t>03:08,1</t>
  </si>
  <si>
    <t>00:43,65</t>
  </si>
  <si>
    <t>00:58,04</t>
  </si>
  <si>
    <t>05:40,06</t>
  </si>
  <si>
    <t>03:08,53</t>
  </si>
  <si>
    <t>03:55,16</t>
  </si>
  <si>
    <t>03:04,03</t>
  </si>
  <si>
    <t>04:00,82</t>
  </si>
  <si>
    <t>04:28,53</t>
  </si>
  <si>
    <t>00:24,50</t>
  </si>
  <si>
    <t>00:17,21</t>
  </si>
  <si>
    <t>00:21,75</t>
  </si>
  <si>
    <t>00:24,53</t>
  </si>
  <si>
    <t>00:14,46</t>
  </si>
  <si>
    <t>00:16,54</t>
  </si>
  <si>
    <t>01:33,56</t>
  </si>
  <si>
    <t>01:57,06</t>
  </si>
  <si>
    <t>02:08,19</t>
  </si>
  <si>
    <t>02:02,31</t>
  </si>
  <si>
    <t>00:25,19</t>
  </si>
  <si>
    <t>00:32,94</t>
  </si>
  <si>
    <t>00:19,72</t>
  </si>
  <si>
    <t>00:24,66</t>
  </si>
  <si>
    <t>00:18,41</t>
  </si>
  <si>
    <t>00:17,50</t>
  </si>
  <si>
    <t>02:31,34</t>
  </si>
  <si>
    <t>01:47,92</t>
  </si>
  <si>
    <t>00:37,31</t>
  </si>
  <si>
    <t>00:20,14</t>
  </si>
  <si>
    <t>00:24,79</t>
  </si>
  <si>
    <t>00:24,00</t>
  </si>
  <si>
    <t>00:25,34</t>
  </si>
  <si>
    <t>00:16,34</t>
  </si>
  <si>
    <t>00:19,84</t>
  </si>
  <si>
    <t>00:19,97</t>
  </si>
  <si>
    <t>00:22,57</t>
  </si>
  <si>
    <t>00:25,66</t>
  </si>
  <si>
    <t>00:23,07</t>
  </si>
  <si>
    <t>00:18,50</t>
  </si>
  <si>
    <t>00:19,78</t>
  </si>
  <si>
    <t>00:13,25</t>
  </si>
  <si>
    <t>00:14,50</t>
  </si>
  <si>
    <t>03:04,78</t>
  </si>
  <si>
    <t>01:42,10</t>
  </si>
  <si>
    <t>01:27,66</t>
  </si>
  <si>
    <t>szo feb</t>
  </si>
  <si>
    <t>05:59,54</t>
  </si>
  <si>
    <t>09:53,08</t>
  </si>
  <si>
    <t>00:39,70</t>
  </si>
  <si>
    <t>00:59,09</t>
  </si>
  <si>
    <t>01:11,56</t>
  </si>
  <si>
    <t>01:27,06</t>
  </si>
  <si>
    <t>02:45,25</t>
  </si>
  <si>
    <t>00:31,91</t>
  </si>
  <si>
    <t>01:24,87</t>
  </si>
  <si>
    <t>02:14,92</t>
  </si>
  <si>
    <t>res oct</t>
  </si>
  <si>
    <t>00:57,50</t>
  </si>
  <si>
    <t>09:34,46</t>
  </si>
  <si>
    <t>02:09,80</t>
  </si>
  <si>
    <t>00:53,03</t>
  </si>
  <si>
    <t>01:48,58</t>
  </si>
  <si>
    <t>00:54,01</t>
  </si>
  <si>
    <t>03:56,26</t>
  </si>
  <si>
    <t>00:50,48</t>
  </si>
  <si>
    <t>or iun</t>
  </si>
  <si>
    <t>09:42,99</t>
  </si>
  <si>
    <t>02:08,85</t>
  </si>
  <si>
    <t>03:55,54</t>
  </si>
  <si>
    <t>00:52,04</t>
  </si>
  <si>
    <t>00:50,16</t>
  </si>
  <si>
    <t>00:44,23</t>
  </si>
  <si>
    <t>02:03,84</t>
  </si>
  <si>
    <t>00:52,71</t>
  </si>
  <si>
    <t>nr part 2014</t>
  </si>
  <si>
    <t>+83,33%</t>
  </si>
  <si>
    <t>0%</t>
  </si>
  <si>
    <t>+34,74%</t>
  </si>
  <si>
    <t>2014-2013%</t>
  </si>
  <si>
    <t>+50,05%</t>
  </si>
  <si>
    <t>+40,67%</t>
  </si>
  <si>
    <t>+37,5%</t>
  </si>
  <si>
    <t>2014-2013</t>
  </si>
  <si>
    <t>Clasament  2014</t>
  </si>
  <si>
    <t>puncte 2014</t>
  </si>
  <si>
    <t>2014-2013 %</t>
  </si>
  <si>
    <t>număr competiţii</t>
  </si>
  <si>
    <t>probe individuale</t>
  </si>
  <si>
    <t>Total CIMT</t>
  </si>
  <si>
    <t>media / concurs</t>
  </si>
  <si>
    <t>medalii probe individuale</t>
  </si>
  <si>
    <t>număr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</si>
</sst>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9" fontId="0" fillId="0" borderId="0" xfId="0" applyNumberFormat="1"/>
    <xf numFmtId="10" fontId="0" fillId="0" borderId="0" xfId="0" applyNumberFormat="1"/>
    <xf numFmtId="2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0" fontId="0" fillId="0" borderId="0" xfId="0" applyNumberFormat="1" applyFill="1" applyBorder="1"/>
    <xf numFmtId="0" fontId="1" fillId="0" borderId="0" xfId="0" applyFont="1"/>
    <xf numFmtId="0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175"/>
  <sheetViews>
    <sheetView topLeftCell="G1" workbookViewId="0">
      <selection activeCell="C4" sqref="C4"/>
    </sheetView>
  </sheetViews>
  <sheetFormatPr defaultRowHeight="15"/>
  <cols>
    <col min="1" max="1" width="5.28515625" customWidth="1"/>
    <col min="2" max="2" width="14.28515625" customWidth="1"/>
    <col min="3" max="3" width="19.5703125" customWidth="1"/>
    <col min="5" max="5" width="10.85546875" customWidth="1"/>
    <col min="6" max="6" width="12.7109375" style="1" customWidth="1"/>
    <col min="10" max="10" width="18.140625" customWidth="1"/>
    <col min="11" max="11" width="15.42578125" customWidth="1"/>
    <col min="14" max="14" width="16.85546875" customWidth="1"/>
    <col min="15" max="15" width="19.140625" customWidth="1"/>
    <col min="16" max="16" width="9.5703125" customWidth="1"/>
    <col min="18" max="18" width="11.7109375" customWidth="1"/>
  </cols>
  <sheetData>
    <row r="1" spans="2:18">
      <c r="B1" t="s">
        <v>0</v>
      </c>
      <c r="C1" t="s">
        <v>1</v>
      </c>
      <c r="D1" t="s">
        <v>2</v>
      </c>
      <c r="E1" t="s">
        <v>3</v>
      </c>
      <c r="F1" s="1" t="s">
        <v>4</v>
      </c>
      <c r="G1" t="s">
        <v>5</v>
      </c>
      <c r="H1" t="s">
        <v>6</v>
      </c>
      <c r="I1" t="s">
        <v>7</v>
      </c>
      <c r="J1" t="s">
        <v>8</v>
      </c>
      <c r="K1" t="s">
        <v>102</v>
      </c>
      <c r="P1">
        <v>2014</v>
      </c>
      <c r="Q1">
        <v>2013</v>
      </c>
      <c r="R1" t="s">
        <v>267</v>
      </c>
    </row>
    <row r="2" spans="2:18">
      <c r="B2" t="s">
        <v>41</v>
      </c>
      <c r="C2" t="s">
        <v>42</v>
      </c>
      <c r="D2" t="s">
        <v>143</v>
      </c>
      <c r="E2" t="s">
        <v>28</v>
      </c>
      <c r="F2" s="1" t="s">
        <v>140</v>
      </c>
      <c r="G2">
        <v>1</v>
      </c>
      <c r="H2">
        <v>1.25</v>
      </c>
      <c r="I2">
        <v>10</v>
      </c>
      <c r="J2">
        <f t="shared" ref="J2:J33" si="0">H2*I2</f>
        <v>12.5</v>
      </c>
      <c r="K2">
        <f>SUM(J2:J13)</f>
        <v>137.5</v>
      </c>
      <c r="O2" t="s">
        <v>12</v>
      </c>
      <c r="P2">
        <v>11</v>
      </c>
      <c r="Q2">
        <v>6</v>
      </c>
      <c r="R2" s="1" t="s">
        <v>264</v>
      </c>
    </row>
    <row r="3" spans="2:18">
      <c r="B3" t="s">
        <v>41</v>
      </c>
      <c r="C3" t="s">
        <v>42</v>
      </c>
      <c r="D3" t="s">
        <v>143</v>
      </c>
      <c r="E3" t="s">
        <v>31</v>
      </c>
      <c r="F3" s="1" t="s">
        <v>146</v>
      </c>
      <c r="G3">
        <v>1</v>
      </c>
      <c r="H3">
        <v>1.25</v>
      </c>
      <c r="I3">
        <v>10</v>
      </c>
      <c r="J3">
        <f t="shared" si="0"/>
        <v>12.5</v>
      </c>
      <c r="O3" t="s">
        <v>14</v>
      </c>
      <c r="P3">
        <v>14</v>
      </c>
      <c r="Q3">
        <v>14</v>
      </c>
      <c r="R3" s="1" t="s">
        <v>265</v>
      </c>
    </row>
    <row r="4" spans="2:18">
      <c r="B4" t="s">
        <v>41</v>
      </c>
      <c r="C4" t="s">
        <v>42</v>
      </c>
      <c r="D4" t="s">
        <v>143</v>
      </c>
      <c r="E4" t="s">
        <v>11</v>
      </c>
      <c r="F4" s="1" t="s">
        <v>150</v>
      </c>
      <c r="G4">
        <v>2</v>
      </c>
      <c r="H4">
        <v>1.25</v>
      </c>
      <c r="I4">
        <v>8</v>
      </c>
      <c r="J4">
        <f t="shared" si="0"/>
        <v>10</v>
      </c>
      <c r="O4" t="s">
        <v>16</v>
      </c>
      <c r="P4">
        <v>159</v>
      </c>
      <c r="Q4">
        <v>118</v>
      </c>
      <c r="R4" s="1" t="s">
        <v>266</v>
      </c>
    </row>
    <row r="5" spans="2:18">
      <c r="B5" t="s">
        <v>41</v>
      </c>
      <c r="C5" t="s">
        <v>42</v>
      </c>
      <c r="D5" t="s">
        <v>143</v>
      </c>
      <c r="E5" t="s">
        <v>35</v>
      </c>
      <c r="F5" s="1" t="s">
        <v>162</v>
      </c>
      <c r="G5">
        <v>1</v>
      </c>
      <c r="H5">
        <v>1.25</v>
      </c>
      <c r="I5">
        <v>10</v>
      </c>
      <c r="J5">
        <f t="shared" si="0"/>
        <v>12.5</v>
      </c>
      <c r="O5" t="s">
        <v>18</v>
      </c>
      <c r="P5">
        <v>149</v>
      </c>
      <c r="Q5">
        <f>SUM(Q6:Q8)</f>
        <v>99</v>
      </c>
      <c r="R5" s="1" t="s">
        <v>268</v>
      </c>
    </row>
    <row r="6" spans="2:18">
      <c r="B6" t="s">
        <v>41</v>
      </c>
      <c r="C6" t="s">
        <v>42</v>
      </c>
      <c r="D6" t="s">
        <v>143</v>
      </c>
      <c r="E6" t="s">
        <v>15</v>
      </c>
      <c r="F6" s="1" t="s">
        <v>176</v>
      </c>
      <c r="G6">
        <v>1</v>
      </c>
      <c r="H6">
        <v>1.25</v>
      </c>
      <c r="I6">
        <v>10</v>
      </c>
      <c r="J6">
        <f t="shared" si="0"/>
        <v>12.5</v>
      </c>
      <c r="O6" t="s">
        <v>20</v>
      </c>
      <c r="P6">
        <v>83</v>
      </c>
      <c r="Q6">
        <v>59</v>
      </c>
      <c r="R6" s="1" t="s">
        <v>269</v>
      </c>
    </row>
    <row r="7" spans="2:18">
      <c r="B7" t="s">
        <v>41</v>
      </c>
      <c r="C7" t="s">
        <v>42</v>
      </c>
      <c r="D7" t="s">
        <v>143</v>
      </c>
      <c r="E7" t="s">
        <v>40</v>
      </c>
      <c r="F7" s="1" t="s">
        <v>179</v>
      </c>
      <c r="G7">
        <v>1</v>
      </c>
      <c r="H7">
        <v>1.25</v>
      </c>
      <c r="I7">
        <v>10</v>
      </c>
      <c r="J7">
        <f t="shared" si="0"/>
        <v>12.5</v>
      </c>
      <c r="O7" t="s">
        <v>22</v>
      </c>
      <c r="P7">
        <v>44</v>
      </c>
      <c r="Q7">
        <v>24</v>
      </c>
      <c r="R7" s="1" t="s">
        <v>264</v>
      </c>
    </row>
    <row r="8" spans="2:18">
      <c r="B8" t="s">
        <v>41</v>
      </c>
      <c r="C8" t="s">
        <v>42</v>
      </c>
      <c r="D8" t="s">
        <v>143</v>
      </c>
      <c r="E8" t="s">
        <v>33</v>
      </c>
      <c r="F8" s="1" t="s">
        <v>181</v>
      </c>
      <c r="G8">
        <v>1</v>
      </c>
      <c r="H8">
        <v>1.25</v>
      </c>
      <c r="I8">
        <v>10</v>
      </c>
      <c r="J8">
        <f t="shared" si="0"/>
        <v>12.5</v>
      </c>
      <c r="O8" t="s">
        <v>24</v>
      </c>
      <c r="P8">
        <v>22</v>
      </c>
      <c r="Q8">
        <v>16</v>
      </c>
      <c r="R8" s="1" t="s">
        <v>270</v>
      </c>
    </row>
    <row r="9" spans="2:18">
      <c r="B9" t="s">
        <v>41</v>
      </c>
      <c r="C9" t="s">
        <v>42</v>
      </c>
      <c r="D9" t="s">
        <v>56</v>
      </c>
      <c r="E9" t="s">
        <v>33</v>
      </c>
      <c r="F9" s="1" t="s">
        <v>195</v>
      </c>
      <c r="G9">
        <v>1</v>
      </c>
      <c r="H9">
        <v>1.25</v>
      </c>
      <c r="I9">
        <v>10</v>
      </c>
      <c r="J9">
        <f t="shared" si="0"/>
        <v>12.5</v>
      </c>
    </row>
    <row r="10" spans="2:18">
      <c r="B10" t="s">
        <v>41</v>
      </c>
      <c r="C10" t="s">
        <v>42</v>
      </c>
      <c r="D10" t="s">
        <v>56</v>
      </c>
      <c r="E10" t="s">
        <v>19</v>
      </c>
      <c r="F10" s="1" t="s">
        <v>199</v>
      </c>
      <c r="G10">
        <v>2</v>
      </c>
      <c r="H10">
        <v>1.25</v>
      </c>
      <c r="I10">
        <v>8</v>
      </c>
      <c r="J10">
        <f t="shared" si="0"/>
        <v>10</v>
      </c>
    </row>
    <row r="11" spans="2:18">
      <c r="B11" t="s">
        <v>41</v>
      </c>
      <c r="C11" t="s">
        <v>42</v>
      </c>
      <c r="D11" t="s">
        <v>56</v>
      </c>
      <c r="E11" t="s">
        <v>40</v>
      </c>
      <c r="F11" s="1" t="s">
        <v>204</v>
      </c>
      <c r="G11">
        <v>1</v>
      </c>
      <c r="H11">
        <v>1.25</v>
      </c>
      <c r="I11">
        <v>10</v>
      </c>
      <c r="J11">
        <f t="shared" si="0"/>
        <v>12.5</v>
      </c>
    </row>
    <row r="12" spans="2:18">
      <c r="B12" t="s">
        <v>41</v>
      </c>
      <c r="C12" t="s">
        <v>42</v>
      </c>
      <c r="D12" t="s">
        <v>56</v>
      </c>
      <c r="E12" t="s">
        <v>21</v>
      </c>
      <c r="F12" s="1" t="s">
        <v>210</v>
      </c>
      <c r="G12">
        <v>3</v>
      </c>
      <c r="H12">
        <v>1.25</v>
      </c>
      <c r="I12">
        <v>6</v>
      </c>
      <c r="J12">
        <f t="shared" si="0"/>
        <v>7.5</v>
      </c>
    </row>
    <row r="13" spans="2:18">
      <c r="B13" t="s">
        <v>41</v>
      </c>
      <c r="C13" t="s">
        <v>42</v>
      </c>
      <c r="D13" t="s">
        <v>56</v>
      </c>
      <c r="E13" t="s">
        <v>23</v>
      </c>
      <c r="F13" s="1" t="s">
        <v>217</v>
      </c>
      <c r="G13">
        <v>2</v>
      </c>
      <c r="H13">
        <v>1.25</v>
      </c>
      <c r="I13">
        <v>8</v>
      </c>
      <c r="J13">
        <f t="shared" si="0"/>
        <v>10</v>
      </c>
    </row>
    <row r="14" spans="2:18">
      <c r="B14" t="s">
        <v>52</v>
      </c>
      <c r="C14" t="s">
        <v>53</v>
      </c>
      <c r="D14" t="s">
        <v>143</v>
      </c>
      <c r="E14" t="s">
        <v>11</v>
      </c>
      <c r="F14" s="1" t="s">
        <v>153</v>
      </c>
      <c r="G14">
        <v>2</v>
      </c>
      <c r="H14">
        <v>1.25</v>
      </c>
      <c r="I14">
        <v>8</v>
      </c>
      <c r="J14">
        <f t="shared" si="0"/>
        <v>10</v>
      </c>
      <c r="K14">
        <f>SUM(J14:J16)</f>
        <v>32.5</v>
      </c>
      <c r="N14" t="s">
        <v>2</v>
      </c>
      <c r="O14" t="s">
        <v>263</v>
      </c>
    </row>
    <row r="15" spans="2:18">
      <c r="B15" t="s">
        <v>52</v>
      </c>
      <c r="C15" t="s">
        <v>53</v>
      </c>
      <c r="D15" t="s">
        <v>143</v>
      </c>
      <c r="E15" t="s">
        <v>35</v>
      </c>
      <c r="F15" s="1" t="s">
        <v>165</v>
      </c>
      <c r="G15">
        <v>2</v>
      </c>
      <c r="H15">
        <v>1.25</v>
      </c>
      <c r="I15">
        <v>8</v>
      </c>
      <c r="J15">
        <f t="shared" si="0"/>
        <v>10</v>
      </c>
      <c r="M15">
        <v>1</v>
      </c>
      <c r="N15" t="s">
        <v>99</v>
      </c>
      <c r="O15">
        <v>3</v>
      </c>
    </row>
    <row r="16" spans="2:18">
      <c r="B16" t="s">
        <v>52</v>
      </c>
      <c r="C16" t="s">
        <v>53</v>
      </c>
      <c r="D16" t="s">
        <v>143</v>
      </c>
      <c r="E16" t="s">
        <v>13</v>
      </c>
      <c r="F16" s="1" t="s">
        <v>172</v>
      </c>
      <c r="G16">
        <v>1</v>
      </c>
      <c r="H16">
        <v>1.25</v>
      </c>
      <c r="I16">
        <v>10</v>
      </c>
      <c r="J16">
        <f t="shared" si="0"/>
        <v>12.5</v>
      </c>
      <c r="M16">
        <v>2</v>
      </c>
      <c r="N16" t="s">
        <v>234</v>
      </c>
      <c r="O16">
        <v>2</v>
      </c>
    </row>
    <row r="17" spans="2:15">
      <c r="B17" t="s">
        <v>10</v>
      </c>
      <c r="C17" t="s">
        <v>9</v>
      </c>
      <c r="D17" t="s">
        <v>56</v>
      </c>
      <c r="E17" t="s">
        <v>17</v>
      </c>
      <c r="F17" s="1" t="s">
        <v>193</v>
      </c>
      <c r="G17">
        <v>2</v>
      </c>
      <c r="H17">
        <v>1.25</v>
      </c>
      <c r="I17">
        <v>8</v>
      </c>
      <c r="J17">
        <f t="shared" si="0"/>
        <v>10</v>
      </c>
      <c r="K17">
        <f>SUM(J17:J21)</f>
        <v>57.5</v>
      </c>
      <c r="M17">
        <v>3</v>
      </c>
      <c r="N17" t="s">
        <v>184</v>
      </c>
      <c r="O17">
        <v>2</v>
      </c>
    </row>
    <row r="18" spans="2:15">
      <c r="B18" t="s">
        <v>10</v>
      </c>
      <c r="C18" t="s">
        <v>9</v>
      </c>
      <c r="D18" t="s">
        <v>56</v>
      </c>
      <c r="E18" t="s">
        <v>19</v>
      </c>
      <c r="F18" s="1" t="s">
        <v>202</v>
      </c>
      <c r="G18">
        <v>1</v>
      </c>
      <c r="H18">
        <v>1.25</v>
      </c>
      <c r="I18">
        <v>10</v>
      </c>
      <c r="J18">
        <f t="shared" si="0"/>
        <v>12.5</v>
      </c>
      <c r="M18">
        <v>4</v>
      </c>
      <c r="N18" t="s">
        <v>109</v>
      </c>
      <c r="O18">
        <v>3</v>
      </c>
    </row>
    <row r="19" spans="2:15">
      <c r="B19" t="s">
        <v>10</v>
      </c>
      <c r="C19" t="s">
        <v>9</v>
      </c>
      <c r="D19" t="s">
        <v>56</v>
      </c>
      <c r="E19" t="s">
        <v>21</v>
      </c>
      <c r="F19" s="1" t="s">
        <v>212</v>
      </c>
      <c r="G19">
        <v>1</v>
      </c>
      <c r="H19">
        <v>1.25</v>
      </c>
      <c r="I19">
        <v>10</v>
      </c>
      <c r="J19">
        <f t="shared" si="0"/>
        <v>12.5</v>
      </c>
      <c r="M19">
        <v>5</v>
      </c>
      <c r="N19" t="s">
        <v>254</v>
      </c>
      <c r="O19">
        <v>4</v>
      </c>
    </row>
    <row r="20" spans="2:15">
      <c r="B20" t="s">
        <v>10</v>
      </c>
      <c r="C20" t="s">
        <v>9</v>
      </c>
      <c r="D20" t="s">
        <v>56</v>
      </c>
      <c r="E20" t="s">
        <v>23</v>
      </c>
      <c r="F20" s="1" t="s">
        <v>221</v>
      </c>
      <c r="G20">
        <v>1</v>
      </c>
      <c r="H20">
        <v>1.25</v>
      </c>
      <c r="I20">
        <v>10</v>
      </c>
      <c r="J20">
        <f t="shared" si="0"/>
        <v>12.5</v>
      </c>
      <c r="M20">
        <v>6</v>
      </c>
      <c r="N20" t="s">
        <v>143</v>
      </c>
      <c r="O20">
        <v>10</v>
      </c>
    </row>
    <row r="21" spans="2:15">
      <c r="B21" t="s">
        <v>10</v>
      </c>
      <c r="C21" t="s">
        <v>9</v>
      </c>
      <c r="D21" t="s">
        <v>56</v>
      </c>
      <c r="E21" t="s">
        <v>25</v>
      </c>
      <c r="F21" s="1" t="s">
        <v>229</v>
      </c>
      <c r="G21">
        <v>2</v>
      </c>
      <c r="H21">
        <v>1.25</v>
      </c>
      <c r="I21">
        <v>8</v>
      </c>
      <c r="J21">
        <f t="shared" si="0"/>
        <v>10</v>
      </c>
      <c r="M21">
        <v>7</v>
      </c>
      <c r="N21" t="s">
        <v>94</v>
      </c>
      <c r="O21">
        <v>4</v>
      </c>
    </row>
    <row r="22" spans="2:15">
      <c r="B22" t="s">
        <v>27</v>
      </c>
      <c r="C22" t="s">
        <v>26</v>
      </c>
      <c r="D22" t="s">
        <v>56</v>
      </c>
      <c r="E22" t="s">
        <v>55</v>
      </c>
      <c r="F22" s="1" t="s">
        <v>196</v>
      </c>
      <c r="G22">
        <v>1</v>
      </c>
      <c r="H22">
        <v>1.25</v>
      </c>
      <c r="I22">
        <v>10</v>
      </c>
      <c r="J22">
        <f t="shared" si="0"/>
        <v>12.5</v>
      </c>
      <c r="K22">
        <f>SUM(J22:J25)</f>
        <v>47.5</v>
      </c>
      <c r="M22">
        <v>8</v>
      </c>
      <c r="N22" t="s">
        <v>131</v>
      </c>
      <c r="O22">
        <v>2</v>
      </c>
    </row>
    <row r="23" spans="2:15">
      <c r="B23" t="s">
        <v>27</v>
      </c>
      <c r="C23" t="s">
        <v>26</v>
      </c>
      <c r="D23" t="s">
        <v>56</v>
      </c>
      <c r="E23" t="s">
        <v>40</v>
      </c>
      <c r="F23" s="1" t="s">
        <v>205</v>
      </c>
      <c r="G23">
        <v>1</v>
      </c>
      <c r="H23">
        <v>1.25</v>
      </c>
      <c r="I23">
        <v>10</v>
      </c>
      <c r="J23">
        <f t="shared" si="0"/>
        <v>12.5</v>
      </c>
      <c r="M23">
        <v>9</v>
      </c>
      <c r="N23" t="s">
        <v>136</v>
      </c>
      <c r="O23">
        <v>1</v>
      </c>
    </row>
    <row r="24" spans="2:15">
      <c r="B24" t="s">
        <v>27</v>
      </c>
      <c r="C24" t="s">
        <v>26</v>
      </c>
      <c r="D24" t="s">
        <v>56</v>
      </c>
      <c r="E24" t="s">
        <v>23</v>
      </c>
      <c r="F24" s="1" t="s">
        <v>218</v>
      </c>
      <c r="G24">
        <v>1</v>
      </c>
      <c r="H24">
        <v>1.25</v>
      </c>
      <c r="I24">
        <v>10</v>
      </c>
      <c r="J24">
        <f t="shared" si="0"/>
        <v>12.5</v>
      </c>
      <c r="M24">
        <v>10</v>
      </c>
      <c r="N24" t="s">
        <v>245</v>
      </c>
      <c r="O24">
        <v>2</v>
      </c>
    </row>
    <row r="25" spans="2:15">
      <c r="B25" t="s">
        <v>27</v>
      </c>
      <c r="C25" t="s">
        <v>26</v>
      </c>
      <c r="D25" t="s">
        <v>56</v>
      </c>
      <c r="E25" t="s">
        <v>25</v>
      </c>
      <c r="F25" s="1" t="s">
        <v>226</v>
      </c>
      <c r="G25">
        <v>2</v>
      </c>
      <c r="H25">
        <v>1.25</v>
      </c>
      <c r="I25">
        <v>8</v>
      </c>
      <c r="J25">
        <f t="shared" si="0"/>
        <v>10</v>
      </c>
      <c r="M25">
        <v>11</v>
      </c>
      <c r="N25" t="s">
        <v>56</v>
      </c>
      <c r="O25">
        <v>10</v>
      </c>
    </row>
    <row r="26" spans="2:15">
      <c r="B26" t="s">
        <v>54</v>
      </c>
      <c r="C26" t="s">
        <v>51</v>
      </c>
      <c r="D26" t="s">
        <v>143</v>
      </c>
      <c r="E26" t="s">
        <v>31</v>
      </c>
      <c r="F26" s="1" t="s">
        <v>145</v>
      </c>
      <c r="G26">
        <v>3</v>
      </c>
      <c r="H26">
        <v>1.25</v>
      </c>
      <c r="I26">
        <v>6</v>
      </c>
      <c r="J26">
        <f t="shared" si="0"/>
        <v>7.5</v>
      </c>
      <c r="K26">
        <f>SUM(J26:J27)</f>
        <v>20</v>
      </c>
      <c r="O26">
        <f>SUM(O15:O25)</f>
        <v>43</v>
      </c>
    </row>
    <row r="27" spans="2:15">
      <c r="B27" t="s">
        <v>54</v>
      </c>
      <c r="C27" t="s">
        <v>51</v>
      </c>
      <c r="D27" t="s">
        <v>143</v>
      </c>
      <c r="E27" t="s">
        <v>13</v>
      </c>
      <c r="F27" s="1" t="s">
        <v>169</v>
      </c>
      <c r="G27">
        <v>1</v>
      </c>
      <c r="H27">
        <v>1.25</v>
      </c>
      <c r="I27">
        <v>10</v>
      </c>
      <c r="J27">
        <f t="shared" si="0"/>
        <v>12.5</v>
      </c>
    </row>
    <row r="28" spans="2:15">
      <c r="B28" t="s">
        <v>30</v>
      </c>
      <c r="C28" t="s">
        <v>29</v>
      </c>
      <c r="D28" t="s">
        <v>99</v>
      </c>
      <c r="E28" t="s">
        <v>100</v>
      </c>
      <c r="F28" s="1" t="s">
        <v>101</v>
      </c>
      <c r="G28">
        <v>4</v>
      </c>
      <c r="H28">
        <v>1.25</v>
      </c>
      <c r="I28">
        <v>5</v>
      </c>
      <c r="J28">
        <f t="shared" si="0"/>
        <v>6.25</v>
      </c>
      <c r="K28">
        <f>SUM(J28:J70)</f>
        <v>517.75</v>
      </c>
    </row>
    <row r="29" spans="2:15">
      <c r="B29" t="s">
        <v>30</v>
      </c>
      <c r="C29" t="s">
        <v>29</v>
      </c>
      <c r="D29" t="s">
        <v>99</v>
      </c>
      <c r="E29" t="s">
        <v>33</v>
      </c>
      <c r="F29" s="1" t="s">
        <v>104</v>
      </c>
      <c r="G29">
        <v>2</v>
      </c>
      <c r="H29">
        <v>1.25</v>
      </c>
      <c r="I29">
        <v>8</v>
      </c>
      <c r="J29">
        <f t="shared" si="0"/>
        <v>10</v>
      </c>
    </row>
    <row r="30" spans="2:15">
      <c r="B30" t="s">
        <v>30</v>
      </c>
      <c r="C30" t="s">
        <v>29</v>
      </c>
      <c r="D30" t="s">
        <v>99</v>
      </c>
      <c r="E30" t="s">
        <v>17</v>
      </c>
      <c r="F30" s="1" t="s">
        <v>107</v>
      </c>
      <c r="G30">
        <v>3</v>
      </c>
      <c r="H30">
        <v>1.25</v>
      </c>
      <c r="I30">
        <v>6</v>
      </c>
      <c r="J30">
        <f t="shared" si="0"/>
        <v>7.5</v>
      </c>
    </row>
    <row r="31" spans="2:15">
      <c r="B31" t="s">
        <v>30</v>
      </c>
      <c r="C31" t="s">
        <v>29</v>
      </c>
      <c r="D31" t="s">
        <v>109</v>
      </c>
      <c r="E31" t="s">
        <v>28</v>
      </c>
      <c r="F31" s="1" t="s">
        <v>110</v>
      </c>
      <c r="G31">
        <v>1</v>
      </c>
      <c r="H31">
        <v>1.5</v>
      </c>
      <c r="I31">
        <v>10</v>
      </c>
      <c r="J31">
        <f t="shared" si="0"/>
        <v>15</v>
      </c>
    </row>
    <row r="32" spans="2:15">
      <c r="B32" t="s">
        <v>30</v>
      </c>
      <c r="C32" t="s">
        <v>29</v>
      </c>
      <c r="D32" t="s">
        <v>109</v>
      </c>
      <c r="E32" t="s">
        <v>31</v>
      </c>
      <c r="F32" s="1" t="s">
        <v>113</v>
      </c>
      <c r="G32">
        <v>1</v>
      </c>
      <c r="H32">
        <v>1.5</v>
      </c>
      <c r="I32">
        <v>10</v>
      </c>
      <c r="J32">
        <f t="shared" si="0"/>
        <v>15</v>
      </c>
    </row>
    <row r="33" spans="2:10">
      <c r="B33" t="s">
        <v>30</v>
      </c>
      <c r="C33" t="s">
        <v>29</v>
      </c>
      <c r="D33" t="s">
        <v>109</v>
      </c>
      <c r="E33" t="s">
        <v>35</v>
      </c>
      <c r="F33" s="1" t="s">
        <v>114</v>
      </c>
      <c r="G33">
        <v>2</v>
      </c>
      <c r="H33">
        <v>1.5</v>
      </c>
      <c r="I33">
        <v>8</v>
      </c>
      <c r="J33">
        <f t="shared" si="0"/>
        <v>12</v>
      </c>
    </row>
    <row r="34" spans="2:10">
      <c r="B34" t="s">
        <v>30</v>
      </c>
      <c r="C34" t="s">
        <v>29</v>
      </c>
      <c r="D34" t="s">
        <v>109</v>
      </c>
      <c r="E34" t="s">
        <v>13</v>
      </c>
      <c r="F34" s="1" t="s">
        <v>116</v>
      </c>
      <c r="G34">
        <v>2</v>
      </c>
      <c r="H34">
        <v>1.5</v>
      </c>
      <c r="I34">
        <v>10</v>
      </c>
      <c r="J34">
        <f t="shared" ref="J34:J65" si="1">H34*I34</f>
        <v>15</v>
      </c>
    </row>
    <row r="35" spans="2:10">
      <c r="B35" t="s">
        <v>30</v>
      </c>
      <c r="C35" t="s">
        <v>29</v>
      </c>
      <c r="D35" t="s">
        <v>109</v>
      </c>
      <c r="E35" t="s">
        <v>33</v>
      </c>
      <c r="F35" s="1" t="s">
        <v>118</v>
      </c>
      <c r="G35">
        <v>1</v>
      </c>
      <c r="H35">
        <v>1.5</v>
      </c>
      <c r="I35">
        <v>10</v>
      </c>
      <c r="J35">
        <f t="shared" si="1"/>
        <v>15</v>
      </c>
    </row>
    <row r="36" spans="2:10">
      <c r="B36" t="s">
        <v>30</v>
      </c>
      <c r="C36" t="s">
        <v>29</v>
      </c>
      <c r="D36" t="s">
        <v>109</v>
      </c>
      <c r="E36" t="s">
        <v>17</v>
      </c>
      <c r="F36" s="1" t="s">
        <v>119</v>
      </c>
      <c r="G36">
        <v>1</v>
      </c>
      <c r="H36">
        <v>1.5</v>
      </c>
      <c r="I36">
        <v>10</v>
      </c>
      <c r="J36">
        <f t="shared" si="1"/>
        <v>15</v>
      </c>
    </row>
    <row r="37" spans="2:10">
      <c r="B37" t="s">
        <v>30</v>
      </c>
      <c r="C37" t="s">
        <v>29</v>
      </c>
      <c r="D37" t="s">
        <v>109</v>
      </c>
      <c r="E37" t="s">
        <v>15</v>
      </c>
      <c r="F37" s="1" t="s">
        <v>121</v>
      </c>
      <c r="G37">
        <v>1</v>
      </c>
      <c r="H37">
        <v>1.5</v>
      </c>
      <c r="I37">
        <v>10</v>
      </c>
      <c r="J37">
        <f t="shared" si="1"/>
        <v>15</v>
      </c>
    </row>
    <row r="38" spans="2:10">
      <c r="B38" t="s">
        <v>30</v>
      </c>
      <c r="C38" t="s">
        <v>29</v>
      </c>
      <c r="D38" t="s">
        <v>109</v>
      </c>
      <c r="E38" t="s">
        <v>11</v>
      </c>
      <c r="F38" s="1" t="s">
        <v>122</v>
      </c>
      <c r="G38">
        <v>2</v>
      </c>
      <c r="H38">
        <v>1.5</v>
      </c>
      <c r="I38">
        <v>8</v>
      </c>
      <c r="J38">
        <f t="shared" si="1"/>
        <v>12</v>
      </c>
    </row>
    <row r="39" spans="2:10">
      <c r="B39" t="s">
        <v>30</v>
      </c>
      <c r="C39" t="s">
        <v>29</v>
      </c>
      <c r="D39" t="s">
        <v>109</v>
      </c>
      <c r="E39" t="s">
        <v>32</v>
      </c>
      <c r="F39" s="1" t="s">
        <v>123</v>
      </c>
      <c r="G39">
        <v>1</v>
      </c>
      <c r="H39">
        <v>1.5</v>
      </c>
      <c r="I39">
        <v>10</v>
      </c>
      <c r="J39">
        <f t="shared" si="1"/>
        <v>15</v>
      </c>
    </row>
    <row r="40" spans="2:10">
      <c r="B40" t="s">
        <v>30</v>
      </c>
      <c r="C40" t="s">
        <v>29</v>
      </c>
      <c r="D40" t="s">
        <v>143</v>
      </c>
      <c r="E40" t="s">
        <v>28</v>
      </c>
      <c r="F40" s="1" t="s">
        <v>144</v>
      </c>
      <c r="G40">
        <v>1</v>
      </c>
      <c r="H40">
        <v>1.25</v>
      </c>
      <c r="I40">
        <v>10</v>
      </c>
      <c r="J40">
        <f t="shared" si="1"/>
        <v>12.5</v>
      </c>
    </row>
    <row r="41" spans="2:10">
      <c r="B41" t="s">
        <v>30</v>
      </c>
      <c r="C41" t="s">
        <v>29</v>
      </c>
      <c r="D41" t="s">
        <v>143</v>
      </c>
      <c r="E41" t="s">
        <v>35</v>
      </c>
      <c r="F41" s="1" t="s">
        <v>168</v>
      </c>
      <c r="G41">
        <v>1</v>
      </c>
      <c r="H41">
        <v>1.25</v>
      </c>
      <c r="I41">
        <v>10</v>
      </c>
      <c r="J41">
        <f t="shared" si="1"/>
        <v>12.5</v>
      </c>
    </row>
    <row r="42" spans="2:10">
      <c r="B42" t="s">
        <v>30</v>
      </c>
      <c r="C42" t="s">
        <v>29</v>
      </c>
      <c r="D42" t="s">
        <v>143</v>
      </c>
      <c r="E42" t="s">
        <v>11</v>
      </c>
      <c r="F42" s="1" t="s">
        <v>159</v>
      </c>
      <c r="G42">
        <v>2</v>
      </c>
      <c r="H42">
        <v>1.25</v>
      </c>
      <c r="I42">
        <v>8</v>
      </c>
      <c r="J42">
        <f t="shared" si="1"/>
        <v>10</v>
      </c>
    </row>
    <row r="43" spans="2:10">
      <c r="B43" t="s">
        <v>30</v>
      </c>
      <c r="C43" t="s">
        <v>29</v>
      </c>
      <c r="D43" t="s">
        <v>143</v>
      </c>
      <c r="E43" t="s">
        <v>32</v>
      </c>
      <c r="F43" s="1" t="s">
        <v>161</v>
      </c>
      <c r="G43">
        <v>1</v>
      </c>
      <c r="H43">
        <v>1.25</v>
      </c>
      <c r="I43">
        <v>10</v>
      </c>
      <c r="J43">
        <f t="shared" si="1"/>
        <v>12.5</v>
      </c>
    </row>
    <row r="44" spans="2:10">
      <c r="B44" t="s">
        <v>30</v>
      </c>
      <c r="C44" t="s">
        <v>29</v>
      </c>
      <c r="D44" t="s">
        <v>143</v>
      </c>
      <c r="E44" t="s">
        <v>13</v>
      </c>
      <c r="F44" s="1" t="s">
        <v>175</v>
      </c>
      <c r="G44">
        <v>2</v>
      </c>
      <c r="H44">
        <v>1.25</v>
      </c>
      <c r="I44">
        <v>8</v>
      </c>
      <c r="J44">
        <f t="shared" si="1"/>
        <v>10</v>
      </c>
    </row>
    <row r="45" spans="2:10">
      <c r="B45" t="s">
        <v>30</v>
      </c>
      <c r="C45" t="s">
        <v>29</v>
      </c>
      <c r="D45" t="s">
        <v>143</v>
      </c>
      <c r="E45" t="s">
        <v>15</v>
      </c>
      <c r="F45" s="1" t="s">
        <v>178</v>
      </c>
      <c r="G45">
        <v>1</v>
      </c>
      <c r="H45">
        <v>1.25</v>
      </c>
      <c r="I45">
        <v>10</v>
      </c>
      <c r="J45">
        <f t="shared" si="1"/>
        <v>12.5</v>
      </c>
    </row>
    <row r="46" spans="2:10">
      <c r="B46" t="s">
        <v>30</v>
      </c>
      <c r="C46" t="s">
        <v>29</v>
      </c>
      <c r="D46" t="s">
        <v>143</v>
      </c>
      <c r="E46" t="s">
        <v>33</v>
      </c>
      <c r="F46" s="1" t="s">
        <v>183</v>
      </c>
      <c r="G46">
        <v>1</v>
      </c>
      <c r="H46">
        <v>1.25</v>
      </c>
      <c r="I46">
        <v>10</v>
      </c>
      <c r="J46">
        <f t="shared" si="1"/>
        <v>12.5</v>
      </c>
    </row>
    <row r="47" spans="2:10">
      <c r="B47" t="s">
        <v>30</v>
      </c>
      <c r="C47" t="s">
        <v>29</v>
      </c>
      <c r="D47" t="s">
        <v>184</v>
      </c>
      <c r="E47" t="s">
        <v>32</v>
      </c>
      <c r="F47" s="1" t="s">
        <v>187</v>
      </c>
      <c r="G47">
        <v>3</v>
      </c>
      <c r="H47">
        <v>1.5</v>
      </c>
      <c r="I47">
        <v>6</v>
      </c>
      <c r="J47">
        <f t="shared" si="1"/>
        <v>9</v>
      </c>
    </row>
    <row r="48" spans="2:10">
      <c r="B48" t="s">
        <v>30</v>
      </c>
      <c r="C48" t="s">
        <v>29</v>
      </c>
      <c r="D48" t="s">
        <v>184</v>
      </c>
      <c r="E48" t="s">
        <v>13</v>
      </c>
      <c r="F48" s="1" t="s">
        <v>188</v>
      </c>
      <c r="G48">
        <v>7</v>
      </c>
      <c r="H48">
        <v>1.5</v>
      </c>
      <c r="I48">
        <v>2</v>
      </c>
      <c r="J48">
        <f t="shared" si="1"/>
        <v>3</v>
      </c>
    </row>
    <row r="49" spans="2:10">
      <c r="B49" t="s">
        <v>30</v>
      </c>
      <c r="C49" t="s">
        <v>29</v>
      </c>
      <c r="D49" t="s">
        <v>184</v>
      </c>
      <c r="E49" t="s">
        <v>33</v>
      </c>
      <c r="F49" s="1" t="s">
        <v>189</v>
      </c>
      <c r="G49">
        <v>4</v>
      </c>
      <c r="H49">
        <v>1.5</v>
      </c>
      <c r="I49">
        <v>5</v>
      </c>
      <c r="J49">
        <f t="shared" si="1"/>
        <v>7.5</v>
      </c>
    </row>
    <row r="50" spans="2:10">
      <c r="B50" t="s">
        <v>30</v>
      </c>
      <c r="C50" t="s">
        <v>29</v>
      </c>
      <c r="D50" t="s">
        <v>184</v>
      </c>
      <c r="E50" t="s">
        <v>35</v>
      </c>
      <c r="F50" s="1" t="s">
        <v>190</v>
      </c>
      <c r="G50">
        <v>5</v>
      </c>
      <c r="H50">
        <v>1.5</v>
      </c>
      <c r="I50">
        <v>4</v>
      </c>
      <c r="J50">
        <f t="shared" si="1"/>
        <v>6</v>
      </c>
    </row>
    <row r="51" spans="2:10">
      <c r="B51" t="s">
        <v>30</v>
      </c>
      <c r="C51" t="s">
        <v>29</v>
      </c>
      <c r="D51" t="s">
        <v>56</v>
      </c>
      <c r="E51" t="s">
        <v>19</v>
      </c>
      <c r="F51" s="1" t="s">
        <v>203</v>
      </c>
      <c r="G51">
        <v>2</v>
      </c>
      <c r="H51">
        <v>1.25</v>
      </c>
      <c r="I51">
        <v>10</v>
      </c>
      <c r="J51">
        <f t="shared" si="1"/>
        <v>12.5</v>
      </c>
    </row>
    <row r="52" spans="2:10">
      <c r="B52" t="s">
        <v>30</v>
      </c>
      <c r="C52" t="s">
        <v>29</v>
      </c>
      <c r="D52" t="s">
        <v>56</v>
      </c>
      <c r="E52" t="s">
        <v>21</v>
      </c>
      <c r="F52" s="1" t="s">
        <v>213</v>
      </c>
      <c r="G52">
        <v>2</v>
      </c>
      <c r="H52">
        <v>1.25</v>
      </c>
      <c r="I52">
        <v>8</v>
      </c>
      <c r="J52">
        <f t="shared" si="1"/>
        <v>10</v>
      </c>
    </row>
    <row r="53" spans="2:10">
      <c r="B53" t="s">
        <v>30</v>
      </c>
      <c r="C53" t="s">
        <v>29</v>
      </c>
      <c r="D53" t="s">
        <v>56</v>
      </c>
      <c r="E53" t="s">
        <v>23</v>
      </c>
      <c r="F53" s="1" t="s">
        <v>223</v>
      </c>
      <c r="G53">
        <v>1</v>
      </c>
      <c r="H53">
        <v>1.25</v>
      </c>
      <c r="I53">
        <v>10</v>
      </c>
      <c r="J53">
        <f t="shared" si="1"/>
        <v>12.5</v>
      </c>
    </row>
    <row r="54" spans="2:10">
      <c r="B54" t="s">
        <v>30</v>
      </c>
      <c r="C54" t="s">
        <v>29</v>
      </c>
      <c r="D54" t="s">
        <v>56</v>
      </c>
      <c r="E54" t="s">
        <v>25</v>
      </c>
      <c r="F54" s="1" t="s">
        <v>230</v>
      </c>
      <c r="G54">
        <v>3</v>
      </c>
      <c r="H54">
        <v>1.25</v>
      </c>
      <c r="I54">
        <v>6</v>
      </c>
      <c r="J54">
        <f t="shared" si="1"/>
        <v>7.5</v>
      </c>
    </row>
    <row r="55" spans="2:10">
      <c r="B55" t="s">
        <v>30</v>
      </c>
      <c r="C55" t="s">
        <v>29</v>
      </c>
      <c r="D55" t="s">
        <v>56</v>
      </c>
      <c r="E55" t="s">
        <v>34</v>
      </c>
      <c r="F55" s="1" t="s">
        <v>233</v>
      </c>
      <c r="G55">
        <v>3</v>
      </c>
      <c r="H55">
        <v>1.25</v>
      </c>
      <c r="I55">
        <v>6</v>
      </c>
      <c r="J55">
        <f t="shared" si="1"/>
        <v>7.5</v>
      </c>
    </row>
    <row r="56" spans="2:10">
      <c r="B56" t="s">
        <v>30</v>
      </c>
      <c r="C56" t="s">
        <v>29</v>
      </c>
      <c r="D56" t="s">
        <v>234</v>
      </c>
      <c r="E56" t="s">
        <v>28</v>
      </c>
      <c r="F56" s="1" t="s">
        <v>235</v>
      </c>
      <c r="G56">
        <v>1</v>
      </c>
      <c r="H56">
        <v>1.5</v>
      </c>
      <c r="I56">
        <v>10</v>
      </c>
      <c r="J56">
        <f t="shared" si="1"/>
        <v>15</v>
      </c>
    </row>
    <row r="57" spans="2:10">
      <c r="B57" t="s">
        <v>30</v>
      </c>
      <c r="C57" t="s">
        <v>29</v>
      </c>
      <c r="D57" t="s">
        <v>234</v>
      </c>
      <c r="E57" t="s">
        <v>31</v>
      </c>
      <c r="F57" s="1" t="s">
        <v>237</v>
      </c>
      <c r="G57">
        <v>1</v>
      </c>
      <c r="H57">
        <v>1.5</v>
      </c>
      <c r="I57">
        <v>10</v>
      </c>
      <c r="J57">
        <f t="shared" si="1"/>
        <v>15</v>
      </c>
    </row>
    <row r="58" spans="2:10">
      <c r="B58" t="s">
        <v>30</v>
      </c>
      <c r="C58" t="s">
        <v>29</v>
      </c>
      <c r="D58" t="s">
        <v>234</v>
      </c>
      <c r="E58" t="s">
        <v>40</v>
      </c>
      <c r="F58" s="1" t="s">
        <v>239</v>
      </c>
      <c r="G58">
        <v>1</v>
      </c>
      <c r="H58">
        <v>1.5</v>
      </c>
      <c r="I58">
        <v>10</v>
      </c>
      <c r="J58">
        <f t="shared" si="1"/>
        <v>15</v>
      </c>
    </row>
    <row r="59" spans="2:10">
      <c r="B59" t="s">
        <v>30</v>
      </c>
      <c r="C59" t="s">
        <v>29</v>
      </c>
      <c r="D59" t="s">
        <v>234</v>
      </c>
      <c r="E59" t="s">
        <v>34</v>
      </c>
      <c r="F59" s="1" t="s">
        <v>240</v>
      </c>
      <c r="G59">
        <v>1</v>
      </c>
      <c r="H59">
        <v>1.5</v>
      </c>
      <c r="I59">
        <v>10</v>
      </c>
      <c r="J59">
        <f t="shared" si="1"/>
        <v>15</v>
      </c>
    </row>
    <row r="60" spans="2:10">
      <c r="B60" t="s">
        <v>30</v>
      </c>
      <c r="C60" t="s">
        <v>29</v>
      </c>
      <c r="D60" t="s">
        <v>234</v>
      </c>
      <c r="E60" t="s">
        <v>17</v>
      </c>
      <c r="F60" s="1" t="s">
        <v>241</v>
      </c>
      <c r="G60">
        <v>1</v>
      </c>
      <c r="H60">
        <v>1.5</v>
      </c>
      <c r="I60">
        <v>10</v>
      </c>
      <c r="J60">
        <f t="shared" si="1"/>
        <v>15</v>
      </c>
    </row>
    <row r="61" spans="2:10">
      <c r="B61" t="s">
        <v>30</v>
      </c>
      <c r="C61" t="s">
        <v>29</v>
      </c>
      <c r="D61" t="s">
        <v>234</v>
      </c>
      <c r="E61" t="s">
        <v>11</v>
      </c>
      <c r="F61" s="1" t="s">
        <v>242</v>
      </c>
      <c r="G61">
        <v>1</v>
      </c>
      <c r="H61">
        <v>1.5</v>
      </c>
      <c r="I61">
        <v>10</v>
      </c>
      <c r="J61">
        <f t="shared" si="1"/>
        <v>15</v>
      </c>
    </row>
    <row r="62" spans="2:10">
      <c r="B62" t="s">
        <v>30</v>
      </c>
      <c r="C62" t="s">
        <v>29</v>
      </c>
      <c r="D62" t="s">
        <v>234</v>
      </c>
      <c r="E62" t="s">
        <v>32</v>
      </c>
      <c r="F62" s="1" t="s">
        <v>243</v>
      </c>
      <c r="G62">
        <v>1</v>
      </c>
      <c r="H62">
        <v>1.5</v>
      </c>
      <c r="I62">
        <v>10</v>
      </c>
      <c r="J62">
        <f t="shared" si="1"/>
        <v>15</v>
      </c>
    </row>
    <row r="63" spans="2:10">
      <c r="B63" t="s">
        <v>30</v>
      </c>
      <c r="C63" t="s">
        <v>29</v>
      </c>
      <c r="D63" t="s">
        <v>254</v>
      </c>
      <c r="E63" t="s">
        <v>31</v>
      </c>
      <c r="G63">
        <v>1</v>
      </c>
      <c r="H63">
        <v>1.5</v>
      </c>
      <c r="I63">
        <v>10</v>
      </c>
      <c r="J63">
        <f t="shared" si="1"/>
        <v>15</v>
      </c>
    </row>
    <row r="64" spans="2:10">
      <c r="B64" t="s">
        <v>30</v>
      </c>
      <c r="C64" t="s">
        <v>29</v>
      </c>
      <c r="D64" t="s">
        <v>254</v>
      </c>
      <c r="E64" t="s">
        <v>32</v>
      </c>
      <c r="G64">
        <v>1</v>
      </c>
      <c r="H64">
        <v>1.5</v>
      </c>
      <c r="I64">
        <v>10</v>
      </c>
      <c r="J64">
        <f t="shared" si="1"/>
        <v>15</v>
      </c>
    </row>
    <row r="65" spans="2:11">
      <c r="B65" t="s">
        <v>30</v>
      </c>
      <c r="C65" t="s">
        <v>29</v>
      </c>
      <c r="D65" t="s">
        <v>254</v>
      </c>
      <c r="E65" t="s">
        <v>33</v>
      </c>
      <c r="G65">
        <v>1</v>
      </c>
      <c r="H65">
        <v>1.5</v>
      </c>
      <c r="I65">
        <v>10</v>
      </c>
      <c r="J65">
        <f t="shared" si="1"/>
        <v>15</v>
      </c>
    </row>
    <row r="66" spans="2:11">
      <c r="B66" t="s">
        <v>30</v>
      </c>
      <c r="C66" t="s">
        <v>29</v>
      </c>
      <c r="D66" t="s">
        <v>254</v>
      </c>
      <c r="E66" t="s">
        <v>35</v>
      </c>
      <c r="G66">
        <v>2</v>
      </c>
      <c r="H66">
        <v>1.5</v>
      </c>
      <c r="I66">
        <v>8</v>
      </c>
      <c r="J66">
        <f t="shared" ref="J66:J97" si="2">H66*I66</f>
        <v>12</v>
      </c>
    </row>
    <row r="67" spans="2:11">
      <c r="B67" t="s">
        <v>30</v>
      </c>
      <c r="C67" t="s">
        <v>29</v>
      </c>
      <c r="D67" t="s">
        <v>254</v>
      </c>
      <c r="E67" t="s">
        <v>40</v>
      </c>
      <c r="G67">
        <v>2</v>
      </c>
      <c r="H67">
        <v>1.5</v>
      </c>
      <c r="I67">
        <v>8</v>
      </c>
      <c r="J67">
        <f t="shared" si="2"/>
        <v>12</v>
      </c>
    </row>
    <row r="68" spans="2:11">
      <c r="B68" t="s">
        <v>30</v>
      </c>
      <c r="C68" t="s">
        <v>29</v>
      </c>
      <c r="D68" t="s">
        <v>254</v>
      </c>
      <c r="E68" t="s">
        <v>11</v>
      </c>
      <c r="G68">
        <v>2</v>
      </c>
      <c r="H68">
        <v>1.5</v>
      </c>
      <c r="I68">
        <v>8</v>
      </c>
      <c r="J68">
        <f t="shared" si="2"/>
        <v>12</v>
      </c>
    </row>
    <row r="69" spans="2:11">
      <c r="B69" t="s">
        <v>30</v>
      </c>
      <c r="C69" t="s">
        <v>29</v>
      </c>
      <c r="D69" t="s">
        <v>254</v>
      </c>
      <c r="E69" t="s">
        <v>28</v>
      </c>
      <c r="G69">
        <v>2</v>
      </c>
      <c r="H69">
        <v>1.5</v>
      </c>
      <c r="I69">
        <v>8</v>
      </c>
      <c r="J69">
        <f t="shared" si="2"/>
        <v>12</v>
      </c>
    </row>
    <row r="70" spans="2:11">
      <c r="B70" t="s">
        <v>30</v>
      </c>
      <c r="C70" t="s">
        <v>29</v>
      </c>
      <c r="D70" t="s">
        <v>254</v>
      </c>
      <c r="E70" t="s">
        <v>13</v>
      </c>
      <c r="G70">
        <v>3</v>
      </c>
      <c r="H70">
        <v>1.5</v>
      </c>
      <c r="I70">
        <v>6</v>
      </c>
      <c r="J70">
        <f t="shared" si="2"/>
        <v>9</v>
      </c>
    </row>
    <row r="71" spans="2:11">
      <c r="B71" t="s">
        <v>37</v>
      </c>
      <c r="C71" t="s">
        <v>36</v>
      </c>
      <c r="D71" t="s">
        <v>143</v>
      </c>
      <c r="E71" t="s">
        <v>13</v>
      </c>
      <c r="F71" s="1" t="s">
        <v>173</v>
      </c>
      <c r="G71">
        <v>1</v>
      </c>
      <c r="H71">
        <v>1.25</v>
      </c>
      <c r="I71">
        <v>10</v>
      </c>
      <c r="J71">
        <f t="shared" si="2"/>
        <v>12.5</v>
      </c>
      <c r="K71">
        <v>12.5</v>
      </c>
    </row>
    <row r="72" spans="2:11">
      <c r="B72" t="s">
        <v>49</v>
      </c>
      <c r="C72" t="s">
        <v>50</v>
      </c>
      <c r="D72" t="s">
        <v>99</v>
      </c>
      <c r="E72" t="s">
        <v>100</v>
      </c>
      <c r="F72" s="1" t="s">
        <v>103</v>
      </c>
      <c r="G72">
        <v>2</v>
      </c>
      <c r="H72">
        <v>1.25</v>
      </c>
      <c r="I72">
        <v>8</v>
      </c>
      <c r="J72">
        <f t="shared" si="2"/>
        <v>10</v>
      </c>
      <c r="K72">
        <f>SUM(J72:J89)</f>
        <v>194.25</v>
      </c>
    </row>
    <row r="73" spans="2:11">
      <c r="B73" t="s">
        <v>49</v>
      </c>
      <c r="C73" t="s">
        <v>50</v>
      </c>
      <c r="D73" t="s">
        <v>99</v>
      </c>
      <c r="E73" t="s">
        <v>17</v>
      </c>
      <c r="F73" s="1" t="s">
        <v>108</v>
      </c>
      <c r="G73">
        <v>1</v>
      </c>
      <c r="H73">
        <v>1.25</v>
      </c>
      <c r="I73">
        <v>10</v>
      </c>
      <c r="J73">
        <f t="shared" si="2"/>
        <v>12.5</v>
      </c>
    </row>
    <row r="74" spans="2:11">
      <c r="B74" t="s">
        <v>49</v>
      </c>
      <c r="C74" t="s">
        <v>50</v>
      </c>
      <c r="D74" t="s">
        <v>109</v>
      </c>
      <c r="E74" t="s">
        <v>28</v>
      </c>
      <c r="F74" s="1" t="s">
        <v>111</v>
      </c>
      <c r="G74">
        <v>1</v>
      </c>
      <c r="H74">
        <v>1.5</v>
      </c>
      <c r="I74">
        <v>10</v>
      </c>
      <c r="J74">
        <f t="shared" si="2"/>
        <v>15</v>
      </c>
    </row>
    <row r="75" spans="2:11">
      <c r="B75" t="s">
        <v>49</v>
      </c>
      <c r="C75" t="s">
        <v>50</v>
      </c>
      <c r="D75" t="s">
        <v>109</v>
      </c>
      <c r="E75" t="s">
        <v>13</v>
      </c>
      <c r="F75" s="1" t="s">
        <v>117</v>
      </c>
      <c r="G75">
        <v>2</v>
      </c>
      <c r="H75">
        <v>1.5</v>
      </c>
      <c r="I75">
        <v>10</v>
      </c>
      <c r="J75">
        <f t="shared" si="2"/>
        <v>15</v>
      </c>
    </row>
    <row r="76" spans="2:11">
      <c r="B76" t="s">
        <v>49</v>
      </c>
      <c r="C76" t="s">
        <v>50</v>
      </c>
      <c r="D76" t="s">
        <v>109</v>
      </c>
      <c r="E76" t="s">
        <v>17</v>
      </c>
      <c r="F76" s="1" t="s">
        <v>120</v>
      </c>
      <c r="G76">
        <v>1</v>
      </c>
      <c r="H76">
        <v>1.5</v>
      </c>
      <c r="I76">
        <v>10</v>
      </c>
      <c r="J76">
        <f t="shared" si="2"/>
        <v>15</v>
      </c>
    </row>
    <row r="77" spans="2:11">
      <c r="B77" t="s">
        <v>49</v>
      </c>
      <c r="C77" t="s">
        <v>50</v>
      </c>
      <c r="D77" t="s">
        <v>94</v>
      </c>
      <c r="E77" t="s">
        <v>96</v>
      </c>
      <c r="F77" s="1" t="s">
        <v>129</v>
      </c>
      <c r="G77">
        <v>3</v>
      </c>
      <c r="H77">
        <v>1.25</v>
      </c>
      <c r="I77">
        <v>6</v>
      </c>
      <c r="J77">
        <f t="shared" si="2"/>
        <v>7.5</v>
      </c>
    </row>
    <row r="78" spans="2:11">
      <c r="B78" t="s">
        <v>49</v>
      </c>
      <c r="C78" t="s">
        <v>50</v>
      </c>
      <c r="D78" t="s">
        <v>131</v>
      </c>
      <c r="E78" t="s">
        <v>28</v>
      </c>
      <c r="F78" s="1" t="s">
        <v>133</v>
      </c>
      <c r="G78">
        <v>2</v>
      </c>
      <c r="H78">
        <v>1.5</v>
      </c>
      <c r="I78">
        <v>8</v>
      </c>
      <c r="J78">
        <f t="shared" si="2"/>
        <v>12</v>
      </c>
    </row>
    <row r="79" spans="2:11">
      <c r="B79" t="s">
        <v>49</v>
      </c>
      <c r="C79" t="s">
        <v>50</v>
      </c>
      <c r="D79" t="s">
        <v>143</v>
      </c>
      <c r="E79" t="s">
        <v>28</v>
      </c>
      <c r="F79" s="1" t="s">
        <v>139</v>
      </c>
      <c r="G79">
        <v>2</v>
      </c>
      <c r="H79">
        <v>1.25</v>
      </c>
      <c r="I79">
        <v>8</v>
      </c>
      <c r="J79">
        <f t="shared" si="2"/>
        <v>10</v>
      </c>
    </row>
    <row r="80" spans="2:11">
      <c r="B80" t="s">
        <v>49</v>
      </c>
      <c r="C80" t="s">
        <v>50</v>
      </c>
      <c r="D80" t="s">
        <v>143</v>
      </c>
      <c r="E80" t="s">
        <v>11</v>
      </c>
      <c r="F80" s="1" t="s">
        <v>149</v>
      </c>
      <c r="G80">
        <v>2</v>
      </c>
      <c r="H80">
        <v>1.25</v>
      </c>
      <c r="I80">
        <v>8</v>
      </c>
      <c r="J80">
        <f t="shared" si="2"/>
        <v>10</v>
      </c>
    </row>
    <row r="81" spans="2:11">
      <c r="B81" t="s">
        <v>49</v>
      </c>
      <c r="C81" t="s">
        <v>50</v>
      </c>
      <c r="D81" t="s">
        <v>143</v>
      </c>
      <c r="E81" t="s">
        <v>170</v>
      </c>
      <c r="F81" s="1" t="s">
        <v>171</v>
      </c>
      <c r="G81">
        <v>2</v>
      </c>
      <c r="H81">
        <v>1.25</v>
      </c>
      <c r="I81">
        <v>8</v>
      </c>
      <c r="J81">
        <f t="shared" si="2"/>
        <v>10</v>
      </c>
    </row>
    <row r="82" spans="2:11">
      <c r="B82" t="s">
        <v>49</v>
      </c>
      <c r="C82" t="s">
        <v>50</v>
      </c>
      <c r="D82" t="s">
        <v>56</v>
      </c>
      <c r="E82" t="s">
        <v>17</v>
      </c>
      <c r="F82" s="1" t="s">
        <v>192</v>
      </c>
      <c r="G82">
        <v>1</v>
      </c>
      <c r="H82">
        <v>1.25</v>
      </c>
      <c r="I82">
        <v>10</v>
      </c>
      <c r="J82">
        <f t="shared" si="2"/>
        <v>12.5</v>
      </c>
    </row>
    <row r="83" spans="2:11">
      <c r="B83" t="s">
        <v>49</v>
      </c>
      <c r="C83" t="s">
        <v>50</v>
      </c>
      <c r="D83" t="s">
        <v>56</v>
      </c>
      <c r="E83" t="s">
        <v>21</v>
      </c>
      <c r="F83" s="1" t="s">
        <v>209</v>
      </c>
      <c r="G83">
        <v>4</v>
      </c>
      <c r="H83">
        <v>1.25</v>
      </c>
      <c r="I83">
        <v>5</v>
      </c>
      <c r="J83">
        <f t="shared" si="2"/>
        <v>6.25</v>
      </c>
    </row>
    <row r="84" spans="2:11">
      <c r="B84" t="s">
        <v>49</v>
      </c>
      <c r="C84" t="s">
        <v>50</v>
      </c>
      <c r="D84" t="s">
        <v>56</v>
      </c>
      <c r="E84" t="s">
        <v>13</v>
      </c>
      <c r="F84" s="1" t="s">
        <v>214</v>
      </c>
      <c r="G84">
        <v>3</v>
      </c>
      <c r="H84">
        <v>1.25</v>
      </c>
      <c r="I84">
        <v>6</v>
      </c>
      <c r="J84">
        <f t="shared" si="2"/>
        <v>7.5</v>
      </c>
    </row>
    <row r="85" spans="2:11">
      <c r="B85" t="s">
        <v>49</v>
      </c>
      <c r="C85" t="s">
        <v>50</v>
      </c>
      <c r="D85" t="s">
        <v>56</v>
      </c>
      <c r="E85" t="s">
        <v>23</v>
      </c>
      <c r="F85" s="1" t="s">
        <v>216</v>
      </c>
      <c r="G85">
        <v>1</v>
      </c>
      <c r="H85">
        <v>1.25</v>
      </c>
      <c r="I85">
        <v>10</v>
      </c>
      <c r="J85">
        <f t="shared" si="2"/>
        <v>12.5</v>
      </c>
    </row>
    <row r="86" spans="2:11">
      <c r="B86" t="s">
        <v>49</v>
      </c>
      <c r="C86" t="s">
        <v>50</v>
      </c>
      <c r="D86" t="s">
        <v>56</v>
      </c>
      <c r="E86" t="s">
        <v>25</v>
      </c>
      <c r="F86" s="1" t="s">
        <v>225</v>
      </c>
      <c r="G86">
        <v>3</v>
      </c>
      <c r="H86">
        <v>1.25</v>
      </c>
      <c r="I86">
        <v>6</v>
      </c>
      <c r="J86">
        <f t="shared" si="2"/>
        <v>7.5</v>
      </c>
    </row>
    <row r="87" spans="2:11">
      <c r="B87" t="s">
        <v>49</v>
      </c>
      <c r="C87" t="s">
        <v>50</v>
      </c>
      <c r="D87" t="s">
        <v>56</v>
      </c>
      <c r="E87" t="s">
        <v>32</v>
      </c>
      <c r="F87" s="1" t="s">
        <v>231</v>
      </c>
      <c r="G87">
        <v>2</v>
      </c>
      <c r="H87">
        <v>1.25</v>
      </c>
      <c r="I87">
        <v>8</v>
      </c>
      <c r="J87">
        <f t="shared" si="2"/>
        <v>10</v>
      </c>
    </row>
    <row r="88" spans="2:11">
      <c r="B88" t="s">
        <v>49</v>
      </c>
      <c r="C88" t="s">
        <v>50</v>
      </c>
      <c r="D88" t="s">
        <v>254</v>
      </c>
      <c r="E88" t="s">
        <v>28</v>
      </c>
      <c r="G88">
        <v>2</v>
      </c>
      <c r="H88">
        <v>1.5</v>
      </c>
      <c r="I88">
        <v>8</v>
      </c>
      <c r="J88">
        <f t="shared" si="2"/>
        <v>12</v>
      </c>
    </row>
    <row r="89" spans="2:11">
      <c r="B89" t="s">
        <v>49</v>
      </c>
      <c r="C89" t="s">
        <v>50</v>
      </c>
      <c r="D89" t="s">
        <v>254</v>
      </c>
      <c r="E89" t="s">
        <v>17</v>
      </c>
      <c r="G89">
        <v>3</v>
      </c>
      <c r="H89">
        <v>1.5</v>
      </c>
      <c r="I89">
        <v>6</v>
      </c>
      <c r="J89">
        <f t="shared" si="2"/>
        <v>9</v>
      </c>
    </row>
    <row r="90" spans="2:11">
      <c r="B90" t="s">
        <v>45</v>
      </c>
      <c r="C90" t="s">
        <v>46</v>
      </c>
      <c r="D90" t="s">
        <v>143</v>
      </c>
      <c r="E90" t="s">
        <v>28</v>
      </c>
      <c r="F90" s="1" t="s">
        <v>142</v>
      </c>
      <c r="G90">
        <v>2</v>
      </c>
      <c r="H90">
        <v>1.25</v>
      </c>
      <c r="I90">
        <v>8</v>
      </c>
      <c r="J90">
        <f t="shared" si="2"/>
        <v>10</v>
      </c>
      <c r="K90">
        <f>SUM(J90:J95)</f>
        <v>58.75</v>
      </c>
    </row>
    <row r="91" spans="2:11">
      <c r="B91" t="s">
        <v>45</v>
      </c>
      <c r="C91" t="s">
        <v>46</v>
      </c>
      <c r="D91" t="s">
        <v>143</v>
      </c>
      <c r="E91" t="s">
        <v>11</v>
      </c>
      <c r="F91" s="1" t="s">
        <v>157</v>
      </c>
      <c r="G91">
        <v>4</v>
      </c>
      <c r="H91">
        <v>1.25</v>
      </c>
      <c r="I91">
        <v>5</v>
      </c>
      <c r="J91">
        <f t="shared" si="2"/>
        <v>6.25</v>
      </c>
    </row>
    <row r="92" spans="2:11">
      <c r="B92" t="s">
        <v>45</v>
      </c>
      <c r="C92" t="s">
        <v>46</v>
      </c>
      <c r="D92" t="s">
        <v>143</v>
      </c>
      <c r="E92" t="s">
        <v>13</v>
      </c>
      <c r="F92" s="1" t="s">
        <v>174</v>
      </c>
      <c r="G92">
        <v>1</v>
      </c>
      <c r="H92">
        <v>1.25</v>
      </c>
      <c r="I92">
        <v>10</v>
      </c>
      <c r="J92">
        <f t="shared" si="2"/>
        <v>12.5</v>
      </c>
    </row>
    <row r="93" spans="2:11">
      <c r="B93" t="s">
        <v>45</v>
      </c>
      <c r="C93" t="s">
        <v>46</v>
      </c>
      <c r="D93" t="s">
        <v>56</v>
      </c>
      <c r="E93" t="s">
        <v>17</v>
      </c>
      <c r="F93" s="1" t="s">
        <v>194</v>
      </c>
      <c r="G93">
        <v>1</v>
      </c>
      <c r="H93">
        <v>1.25</v>
      </c>
      <c r="I93">
        <v>10</v>
      </c>
      <c r="J93">
        <f t="shared" si="2"/>
        <v>12.5</v>
      </c>
    </row>
    <row r="94" spans="2:11">
      <c r="B94" t="s">
        <v>45</v>
      </c>
      <c r="C94" t="s">
        <v>46</v>
      </c>
      <c r="D94" t="s">
        <v>56</v>
      </c>
      <c r="E94" t="s">
        <v>40</v>
      </c>
      <c r="F94" s="1" t="s">
        <v>207</v>
      </c>
      <c r="G94">
        <v>3</v>
      </c>
      <c r="H94">
        <v>1.25</v>
      </c>
      <c r="I94">
        <v>6</v>
      </c>
      <c r="J94">
        <f t="shared" si="2"/>
        <v>7.5</v>
      </c>
    </row>
    <row r="95" spans="2:11">
      <c r="B95" t="s">
        <v>45</v>
      </c>
      <c r="C95" t="s">
        <v>46</v>
      </c>
      <c r="D95" t="s">
        <v>56</v>
      </c>
      <c r="E95" t="s">
        <v>13</v>
      </c>
      <c r="F95" s="1" t="s">
        <v>215</v>
      </c>
      <c r="G95">
        <v>2</v>
      </c>
      <c r="H95">
        <v>1.25</v>
      </c>
      <c r="I95">
        <v>8</v>
      </c>
      <c r="J95">
        <f t="shared" si="2"/>
        <v>10</v>
      </c>
    </row>
    <row r="96" spans="2:11">
      <c r="B96" t="s">
        <v>47</v>
      </c>
      <c r="C96" t="s">
        <v>48</v>
      </c>
      <c r="D96" t="s">
        <v>94</v>
      </c>
      <c r="E96" t="s">
        <v>97</v>
      </c>
      <c r="F96" s="1" t="s">
        <v>130</v>
      </c>
      <c r="G96">
        <v>2</v>
      </c>
      <c r="H96">
        <v>1.25</v>
      </c>
      <c r="I96">
        <v>8</v>
      </c>
      <c r="J96">
        <f t="shared" si="2"/>
        <v>10</v>
      </c>
      <c r="K96">
        <f>SUM(J96:J99)</f>
        <v>42.5</v>
      </c>
    </row>
    <row r="97" spans="2:11">
      <c r="B97" t="s">
        <v>47</v>
      </c>
      <c r="C97" t="s">
        <v>48</v>
      </c>
      <c r="D97" t="s">
        <v>56</v>
      </c>
      <c r="E97" t="s">
        <v>19</v>
      </c>
      <c r="F97" s="1" t="s">
        <v>198</v>
      </c>
      <c r="G97">
        <v>1</v>
      </c>
      <c r="H97">
        <v>1.25</v>
      </c>
      <c r="I97">
        <v>10</v>
      </c>
      <c r="J97">
        <f t="shared" si="2"/>
        <v>12.5</v>
      </c>
    </row>
    <row r="98" spans="2:11">
      <c r="B98" t="s">
        <v>47</v>
      </c>
      <c r="C98" t="s">
        <v>48</v>
      </c>
      <c r="D98" t="s">
        <v>56</v>
      </c>
      <c r="E98" t="s">
        <v>21</v>
      </c>
      <c r="F98" s="1" t="s">
        <v>208</v>
      </c>
      <c r="G98">
        <v>2</v>
      </c>
      <c r="H98">
        <v>1.25</v>
      </c>
      <c r="I98">
        <v>8</v>
      </c>
      <c r="J98">
        <f t="shared" ref="J98:J129" si="3">H98*I98</f>
        <v>10</v>
      </c>
    </row>
    <row r="99" spans="2:11">
      <c r="B99" t="s">
        <v>47</v>
      </c>
      <c r="C99" t="s">
        <v>48</v>
      </c>
      <c r="D99" t="s">
        <v>56</v>
      </c>
      <c r="E99" t="s">
        <v>25</v>
      </c>
      <c r="F99" s="1" t="s">
        <v>224</v>
      </c>
      <c r="G99">
        <v>2</v>
      </c>
      <c r="H99">
        <v>1.25</v>
      </c>
      <c r="I99">
        <v>8</v>
      </c>
      <c r="J99">
        <f t="shared" si="3"/>
        <v>10</v>
      </c>
    </row>
    <row r="100" spans="2:11">
      <c r="B100" t="s">
        <v>154</v>
      </c>
      <c r="C100" t="s">
        <v>155</v>
      </c>
      <c r="D100" t="s">
        <v>143</v>
      </c>
      <c r="E100" t="s">
        <v>11</v>
      </c>
      <c r="F100" s="1" t="s">
        <v>156</v>
      </c>
      <c r="G100">
        <v>1</v>
      </c>
      <c r="H100">
        <v>1.25</v>
      </c>
      <c r="I100">
        <v>10</v>
      </c>
      <c r="J100">
        <f t="shared" si="3"/>
        <v>12.5</v>
      </c>
      <c r="K100">
        <f>SUM(J100:J101)</f>
        <v>25</v>
      </c>
    </row>
    <row r="101" spans="2:11">
      <c r="B101" t="s">
        <v>154</v>
      </c>
      <c r="C101" t="s">
        <v>155</v>
      </c>
      <c r="D101" t="s">
        <v>143</v>
      </c>
      <c r="E101" t="s">
        <v>35</v>
      </c>
      <c r="F101" s="1" t="s">
        <v>166</v>
      </c>
      <c r="G101">
        <v>1</v>
      </c>
      <c r="H101">
        <v>1.25</v>
      </c>
      <c r="I101">
        <v>10</v>
      </c>
      <c r="J101">
        <f t="shared" si="3"/>
        <v>12.5</v>
      </c>
    </row>
    <row r="102" spans="2:11">
      <c r="B102" t="s">
        <v>125</v>
      </c>
      <c r="C102" t="s">
        <v>126</v>
      </c>
      <c r="D102" t="s">
        <v>94</v>
      </c>
      <c r="E102" t="s">
        <v>95</v>
      </c>
      <c r="F102" s="1" t="s">
        <v>127</v>
      </c>
      <c r="G102">
        <v>5</v>
      </c>
      <c r="H102">
        <v>1.25</v>
      </c>
      <c r="I102">
        <v>4</v>
      </c>
      <c r="J102">
        <f t="shared" si="3"/>
        <v>5</v>
      </c>
      <c r="K102">
        <f>SUM(J102:J106)</f>
        <v>45</v>
      </c>
    </row>
    <row r="103" spans="2:11">
      <c r="B103" t="s">
        <v>125</v>
      </c>
      <c r="C103" t="s">
        <v>126</v>
      </c>
      <c r="D103" t="s">
        <v>143</v>
      </c>
      <c r="E103" t="s">
        <v>11</v>
      </c>
      <c r="F103" s="1" t="s">
        <v>158</v>
      </c>
      <c r="G103">
        <v>1</v>
      </c>
      <c r="H103">
        <v>1.25</v>
      </c>
      <c r="I103">
        <v>10</v>
      </c>
      <c r="J103">
        <f t="shared" si="3"/>
        <v>12.5</v>
      </c>
    </row>
    <row r="104" spans="2:11">
      <c r="B104" t="s">
        <v>125</v>
      </c>
      <c r="C104" t="s">
        <v>126</v>
      </c>
      <c r="D104" t="s">
        <v>143</v>
      </c>
      <c r="E104" t="s">
        <v>35</v>
      </c>
      <c r="F104" s="1" t="s">
        <v>167</v>
      </c>
      <c r="G104">
        <v>1</v>
      </c>
      <c r="H104">
        <v>1.25</v>
      </c>
      <c r="I104">
        <v>10</v>
      </c>
      <c r="J104">
        <f t="shared" si="3"/>
        <v>12.5</v>
      </c>
    </row>
    <row r="105" spans="2:11">
      <c r="B105" t="s">
        <v>125</v>
      </c>
      <c r="C105" t="s">
        <v>126</v>
      </c>
      <c r="D105" t="s">
        <v>56</v>
      </c>
      <c r="E105" t="s">
        <v>23</v>
      </c>
      <c r="F105" s="1" t="s">
        <v>222</v>
      </c>
      <c r="G105">
        <v>2</v>
      </c>
      <c r="H105">
        <v>1.25</v>
      </c>
      <c r="I105">
        <v>8</v>
      </c>
      <c r="J105">
        <f t="shared" si="3"/>
        <v>10</v>
      </c>
    </row>
    <row r="106" spans="2:11">
      <c r="B106" t="s">
        <v>125</v>
      </c>
      <c r="C106" t="s">
        <v>126</v>
      </c>
      <c r="D106" t="s">
        <v>56</v>
      </c>
      <c r="E106" t="s">
        <v>25</v>
      </c>
      <c r="F106" s="1" t="s">
        <v>199</v>
      </c>
      <c r="G106">
        <v>5</v>
      </c>
      <c r="H106">
        <v>1.25</v>
      </c>
      <c r="I106">
        <v>4</v>
      </c>
      <c r="J106">
        <f t="shared" si="3"/>
        <v>5</v>
      </c>
    </row>
    <row r="107" spans="2:11">
      <c r="B107" t="s">
        <v>43</v>
      </c>
      <c r="C107" t="s">
        <v>44</v>
      </c>
      <c r="D107" t="s">
        <v>99</v>
      </c>
      <c r="E107" t="s">
        <v>105</v>
      </c>
      <c r="F107" s="1" t="s">
        <v>106</v>
      </c>
      <c r="G107">
        <v>3</v>
      </c>
      <c r="H107">
        <v>1.25</v>
      </c>
      <c r="I107">
        <v>6</v>
      </c>
      <c r="J107">
        <f t="shared" si="3"/>
        <v>7.5</v>
      </c>
      <c r="K107">
        <f>SUM(J107:J137)</f>
        <v>347</v>
      </c>
    </row>
    <row r="108" spans="2:11">
      <c r="B108" t="s">
        <v>43</v>
      </c>
      <c r="C108" t="s">
        <v>44</v>
      </c>
      <c r="D108" t="s">
        <v>109</v>
      </c>
      <c r="E108" t="s">
        <v>28</v>
      </c>
      <c r="F108" s="1" t="s">
        <v>112</v>
      </c>
      <c r="G108">
        <v>1</v>
      </c>
      <c r="H108">
        <v>1.5</v>
      </c>
      <c r="I108">
        <v>10</v>
      </c>
      <c r="J108">
        <f t="shared" si="3"/>
        <v>15</v>
      </c>
    </row>
    <row r="109" spans="2:11">
      <c r="B109" t="s">
        <v>43</v>
      </c>
      <c r="C109" t="s">
        <v>44</v>
      </c>
      <c r="D109" t="s">
        <v>109</v>
      </c>
      <c r="E109" t="s">
        <v>35</v>
      </c>
      <c r="F109" s="1" t="s">
        <v>115</v>
      </c>
      <c r="G109">
        <v>1</v>
      </c>
      <c r="H109">
        <v>1.5</v>
      </c>
      <c r="I109">
        <v>10</v>
      </c>
      <c r="J109">
        <f t="shared" si="3"/>
        <v>15</v>
      </c>
    </row>
    <row r="110" spans="2:11">
      <c r="B110" t="s">
        <v>43</v>
      </c>
      <c r="C110" t="s">
        <v>44</v>
      </c>
      <c r="D110" t="s">
        <v>109</v>
      </c>
      <c r="E110" t="s">
        <v>40</v>
      </c>
      <c r="F110" s="1" t="s">
        <v>124</v>
      </c>
      <c r="G110">
        <v>1</v>
      </c>
      <c r="H110">
        <v>1.5</v>
      </c>
      <c r="I110">
        <v>10</v>
      </c>
      <c r="J110">
        <f t="shared" si="3"/>
        <v>15</v>
      </c>
    </row>
    <row r="111" spans="2:11">
      <c r="B111" t="s">
        <v>43</v>
      </c>
      <c r="C111" t="s">
        <v>44</v>
      </c>
      <c r="D111" t="s">
        <v>94</v>
      </c>
      <c r="E111" t="s">
        <v>95</v>
      </c>
      <c r="F111" s="1" t="s">
        <v>128</v>
      </c>
      <c r="G111">
        <v>5</v>
      </c>
      <c r="H111">
        <v>1.25</v>
      </c>
      <c r="I111">
        <v>4</v>
      </c>
      <c r="J111">
        <f t="shared" si="3"/>
        <v>5</v>
      </c>
    </row>
    <row r="112" spans="2:11">
      <c r="B112" t="s">
        <v>43</v>
      </c>
      <c r="C112" t="s">
        <v>44</v>
      </c>
      <c r="D112" t="s">
        <v>131</v>
      </c>
      <c r="E112" t="s">
        <v>28</v>
      </c>
      <c r="F112" s="1" t="s">
        <v>132</v>
      </c>
      <c r="G112">
        <v>1</v>
      </c>
      <c r="H112">
        <v>1.5</v>
      </c>
      <c r="I112">
        <v>10</v>
      </c>
      <c r="J112">
        <f t="shared" si="3"/>
        <v>15</v>
      </c>
    </row>
    <row r="113" spans="2:10">
      <c r="B113" t="s">
        <v>43</v>
      </c>
      <c r="C113" t="s">
        <v>44</v>
      </c>
      <c r="D113" t="s">
        <v>131</v>
      </c>
      <c r="E113" t="s">
        <v>55</v>
      </c>
      <c r="F113" s="1" t="s">
        <v>134</v>
      </c>
      <c r="G113">
        <v>1</v>
      </c>
      <c r="H113">
        <v>1.5</v>
      </c>
      <c r="I113">
        <v>10</v>
      </c>
      <c r="J113">
        <f t="shared" si="3"/>
        <v>15</v>
      </c>
    </row>
    <row r="114" spans="2:10">
      <c r="B114" t="s">
        <v>43</v>
      </c>
      <c r="C114" t="s">
        <v>44</v>
      </c>
      <c r="D114" t="s">
        <v>131</v>
      </c>
      <c r="E114" t="s">
        <v>35</v>
      </c>
      <c r="F114" s="1" t="s">
        <v>135</v>
      </c>
      <c r="G114">
        <v>3</v>
      </c>
      <c r="H114">
        <v>1.5</v>
      </c>
      <c r="I114">
        <v>6</v>
      </c>
      <c r="J114">
        <f t="shared" si="3"/>
        <v>9</v>
      </c>
    </row>
    <row r="115" spans="2:10">
      <c r="B115" t="s">
        <v>43</v>
      </c>
      <c r="C115" t="s">
        <v>44</v>
      </c>
      <c r="D115" t="s">
        <v>136</v>
      </c>
      <c r="E115" t="s">
        <v>35</v>
      </c>
      <c r="F115" s="1" t="s">
        <v>137</v>
      </c>
      <c r="G115">
        <v>3</v>
      </c>
      <c r="H115">
        <v>1.25</v>
      </c>
      <c r="I115">
        <v>6</v>
      </c>
      <c r="J115">
        <f t="shared" si="3"/>
        <v>7.5</v>
      </c>
    </row>
    <row r="116" spans="2:10">
      <c r="B116" t="s">
        <v>43</v>
      </c>
      <c r="C116" t="s">
        <v>44</v>
      </c>
      <c r="D116" t="s">
        <v>136</v>
      </c>
      <c r="E116" t="s">
        <v>23</v>
      </c>
      <c r="F116" s="1" t="s">
        <v>138</v>
      </c>
      <c r="G116">
        <v>1</v>
      </c>
      <c r="H116">
        <v>1.25</v>
      </c>
      <c r="I116">
        <v>10</v>
      </c>
      <c r="J116">
        <f t="shared" si="3"/>
        <v>12.5</v>
      </c>
    </row>
    <row r="117" spans="2:10">
      <c r="B117" t="s">
        <v>43</v>
      </c>
      <c r="C117" t="s">
        <v>44</v>
      </c>
      <c r="D117" t="s">
        <v>143</v>
      </c>
      <c r="E117" t="s">
        <v>28</v>
      </c>
      <c r="F117" s="1" t="s">
        <v>141</v>
      </c>
      <c r="G117">
        <v>1</v>
      </c>
      <c r="H117">
        <v>1.25</v>
      </c>
      <c r="I117">
        <v>10</v>
      </c>
      <c r="J117">
        <f t="shared" si="3"/>
        <v>12.5</v>
      </c>
    </row>
    <row r="118" spans="2:10">
      <c r="B118" t="s">
        <v>43</v>
      </c>
      <c r="C118" t="s">
        <v>44</v>
      </c>
      <c r="D118" t="s">
        <v>143</v>
      </c>
      <c r="E118" t="s">
        <v>31</v>
      </c>
      <c r="F118" s="1" t="s">
        <v>148</v>
      </c>
      <c r="G118">
        <v>2</v>
      </c>
      <c r="H118">
        <v>1.25</v>
      </c>
      <c r="I118">
        <v>8</v>
      </c>
      <c r="J118">
        <f t="shared" si="3"/>
        <v>10</v>
      </c>
    </row>
    <row r="119" spans="2:10">
      <c r="B119" t="s">
        <v>43</v>
      </c>
      <c r="C119" t="s">
        <v>44</v>
      </c>
      <c r="D119" t="s">
        <v>143</v>
      </c>
      <c r="E119" t="s">
        <v>11</v>
      </c>
      <c r="F119" s="1" t="s">
        <v>152</v>
      </c>
      <c r="G119">
        <v>2</v>
      </c>
      <c r="H119">
        <v>1.25</v>
      </c>
      <c r="I119">
        <v>8</v>
      </c>
      <c r="J119">
        <f t="shared" si="3"/>
        <v>10</v>
      </c>
    </row>
    <row r="120" spans="2:10">
      <c r="B120" t="s">
        <v>43</v>
      </c>
      <c r="C120" t="s">
        <v>44</v>
      </c>
      <c r="D120" t="s">
        <v>143</v>
      </c>
      <c r="E120" t="s">
        <v>35</v>
      </c>
      <c r="F120" s="1" t="s">
        <v>164</v>
      </c>
      <c r="G120">
        <v>2</v>
      </c>
      <c r="H120">
        <v>1.25</v>
      </c>
      <c r="I120">
        <v>8</v>
      </c>
      <c r="J120">
        <f t="shared" si="3"/>
        <v>10</v>
      </c>
    </row>
    <row r="121" spans="2:10">
      <c r="B121" t="s">
        <v>43</v>
      </c>
      <c r="C121" t="s">
        <v>44</v>
      </c>
      <c r="D121" t="s">
        <v>143</v>
      </c>
      <c r="E121" t="s">
        <v>40</v>
      </c>
      <c r="F121" s="1" t="s">
        <v>180</v>
      </c>
      <c r="G121">
        <v>1</v>
      </c>
      <c r="H121">
        <v>1.25</v>
      </c>
      <c r="I121">
        <v>10</v>
      </c>
      <c r="J121">
        <f t="shared" si="3"/>
        <v>12.5</v>
      </c>
    </row>
    <row r="122" spans="2:10">
      <c r="B122" t="s">
        <v>43</v>
      </c>
      <c r="C122" t="s">
        <v>44</v>
      </c>
      <c r="D122" t="s">
        <v>184</v>
      </c>
      <c r="E122" t="s">
        <v>28</v>
      </c>
      <c r="F122" s="1" t="s">
        <v>185</v>
      </c>
      <c r="G122">
        <v>3</v>
      </c>
      <c r="H122">
        <v>1.5</v>
      </c>
      <c r="I122">
        <v>6</v>
      </c>
      <c r="J122">
        <f t="shared" si="3"/>
        <v>9</v>
      </c>
    </row>
    <row r="123" spans="2:10">
      <c r="B123" t="s">
        <v>43</v>
      </c>
      <c r="C123" t="s">
        <v>44</v>
      </c>
      <c r="D123" t="s">
        <v>184</v>
      </c>
      <c r="E123" t="s">
        <v>28</v>
      </c>
      <c r="F123" s="1" t="s">
        <v>186</v>
      </c>
      <c r="G123">
        <v>3</v>
      </c>
      <c r="H123">
        <v>1.5</v>
      </c>
      <c r="I123">
        <v>6</v>
      </c>
      <c r="J123">
        <f t="shared" si="3"/>
        <v>9</v>
      </c>
    </row>
    <row r="124" spans="2:10">
      <c r="B124" t="s">
        <v>43</v>
      </c>
      <c r="C124" t="s">
        <v>44</v>
      </c>
      <c r="D124" t="s">
        <v>184</v>
      </c>
      <c r="E124" t="s">
        <v>35</v>
      </c>
      <c r="F124" s="1" t="s">
        <v>191</v>
      </c>
      <c r="G124">
        <v>5</v>
      </c>
      <c r="H124">
        <v>1.5</v>
      </c>
      <c r="I124">
        <v>4</v>
      </c>
      <c r="J124">
        <f t="shared" si="3"/>
        <v>6</v>
      </c>
    </row>
    <row r="125" spans="2:10">
      <c r="B125" t="s">
        <v>43</v>
      </c>
      <c r="C125" t="s">
        <v>44</v>
      </c>
      <c r="D125" t="s">
        <v>56</v>
      </c>
      <c r="E125" t="s">
        <v>55</v>
      </c>
      <c r="F125" s="1" t="s">
        <v>197</v>
      </c>
      <c r="G125">
        <v>1</v>
      </c>
      <c r="H125">
        <v>1.25</v>
      </c>
      <c r="I125">
        <v>10</v>
      </c>
      <c r="J125">
        <f t="shared" si="3"/>
        <v>12.5</v>
      </c>
    </row>
    <row r="126" spans="2:10">
      <c r="B126" t="s">
        <v>43</v>
      </c>
      <c r="C126" t="s">
        <v>44</v>
      </c>
      <c r="D126" t="s">
        <v>56</v>
      </c>
      <c r="E126" t="s">
        <v>19</v>
      </c>
      <c r="F126" s="1" t="s">
        <v>201</v>
      </c>
      <c r="G126">
        <v>3</v>
      </c>
      <c r="H126">
        <v>1.25</v>
      </c>
      <c r="I126">
        <v>6</v>
      </c>
      <c r="J126">
        <f t="shared" si="3"/>
        <v>7.5</v>
      </c>
    </row>
    <row r="127" spans="2:10">
      <c r="B127" t="s">
        <v>43</v>
      </c>
      <c r="C127" t="s">
        <v>44</v>
      </c>
      <c r="D127" t="s">
        <v>56</v>
      </c>
      <c r="E127" t="s">
        <v>40</v>
      </c>
      <c r="F127" s="1" t="s">
        <v>206</v>
      </c>
      <c r="G127">
        <v>1</v>
      </c>
      <c r="H127">
        <v>1.25</v>
      </c>
      <c r="I127">
        <v>10</v>
      </c>
      <c r="J127">
        <f t="shared" si="3"/>
        <v>12.5</v>
      </c>
    </row>
    <row r="128" spans="2:10">
      <c r="B128" t="s">
        <v>43</v>
      </c>
      <c r="C128" t="s">
        <v>44</v>
      </c>
      <c r="D128" t="s">
        <v>56</v>
      </c>
      <c r="E128" t="s">
        <v>23</v>
      </c>
      <c r="F128" s="1" t="s">
        <v>220</v>
      </c>
      <c r="G128">
        <v>2</v>
      </c>
      <c r="H128">
        <v>1.25</v>
      </c>
      <c r="I128">
        <v>8</v>
      </c>
      <c r="J128">
        <f t="shared" si="3"/>
        <v>10</v>
      </c>
    </row>
    <row r="129" spans="2:11">
      <c r="B129" t="s">
        <v>43</v>
      </c>
      <c r="C129" t="s">
        <v>44</v>
      </c>
      <c r="D129" t="s">
        <v>56</v>
      </c>
      <c r="E129" t="s">
        <v>25</v>
      </c>
      <c r="F129" s="1" t="s">
        <v>228</v>
      </c>
      <c r="G129">
        <v>3</v>
      </c>
      <c r="H129">
        <v>1.25</v>
      </c>
      <c r="I129">
        <v>6</v>
      </c>
      <c r="J129">
        <f t="shared" si="3"/>
        <v>7.5</v>
      </c>
    </row>
    <row r="130" spans="2:11">
      <c r="B130" t="s">
        <v>43</v>
      </c>
      <c r="C130" t="s">
        <v>44</v>
      </c>
      <c r="D130" t="s">
        <v>234</v>
      </c>
      <c r="E130" t="s">
        <v>28</v>
      </c>
      <c r="F130" s="1" t="s">
        <v>236</v>
      </c>
      <c r="G130">
        <v>1</v>
      </c>
      <c r="H130">
        <v>1.5</v>
      </c>
      <c r="I130">
        <v>10</v>
      </c>
      <c r="J130">
        <f t="shared" ref="J130:J161" si="4">H130*I130</f>
        <v>15</v>
      </c>
    </row>
    <row r="131" spans="2:11">
      <c r="B131" t="s">
        <v>43</v>
      </c>
      <c r="C131" t="s">
        <v>44</v>
      </c>
      <c r="D131" t="s">
        <v>234</v>
      </c>
      <c r="E131" t="s">
        <v>35</v>
      </c>
      <c r="F131" s="1" t="s">
        <v>238</v>
      </c>
      <c r="G131">
        <v>1</v>
      </c>
      <c r="H131">
        <v>1.5</v>
      </c>
      <c r="I131">
        <v>10</v>
      </c>
      <c r="J131">
        <f t="shared" si="4"/>
        <v>15</v>
      </c>
    </row>
    <row r="132" spans="2:11">
      <c r="B132" t="s">
        <v>43</v>
      </c>
      <c r="C132" t="s">
        <v>44</v>
      </c>
      <c r="D132" t="s">
        <v>234</v>
      </c>
      <c r="E132" t="s">
        <v>40</v>
      </c>
      <c r="F132" s="1" t="s">
        <v>244</v>
      </c>
      <c r="G132">
        <v>1</v>
      </c>
      <c r="H132">
        <v>1.5</v>
      </c>
      <c r="I132">
        <v>10</v>
      </c>
      <c r="J132">
        <f t="shared" si="4"/>
        <v>15</v>
      </c>
    </row>
    <row r="133" spans="2:11">
      <c r="B133" t="s">
        <v>43</v>
      </c>
      <c r="C133" t="s">
        <v>44</v>
      </c>
      <c r="D133" t="s">
        <v>245</v>
      </c>
      <c r="E133" t="s">
        <v>35</v>
      </c>
      <c r="F133" s="1" t="s">
        <v>246</v>
      </c>
      <c r="G133">
        <v>3</v>
      </c>
      <c r="H133">
        <v>1.25</v>
      </c>
      <c r="I133">
        <v>6</v>
      </c>
      <c r="J133">
        <f t="shared" si="4"/>
        <v>7.5</v>
      </c>
    </row>
    <row r="134" spans="2:11">
      <c r="B134" t="s">
        <v>43</v>
      </c>
      <c r="C134" t="s">
        <v>44</v>
      </c>
      <c r="D134" t="s">
        <v>245</v>
      </c>
      <c r="E134" t="s">
        <v>28</v>
      </c>
      <c r="F134" s="1" t="s">
        <v>247</v>
      </c>
      <c r="G134">
        <v>1</v>
      </c>
      <c r="H134">
        <v>1.25</v>
      </c>
      <c r="I134">
        <v>10</v>
      </c>
      <c r="J134">
        <f t="shared" si="4"/>
        <v>12.5</v>
      </c>
    </row>
    <row r="135" spans="2:11">
      <c r="B135" t="s">
        <v>43</v>
      </c>
      <c r="C135" t="s">
        <v>44</v>
      </c>
      <c r="D135" t="s">
        <v>245</v>
      </c>
      <c r="E135" t="s">
        <v>40</v>
      </c>
      <c r="F135" s="1" t="s">
        <v>248</v>
      </c>
      <c r="G135">
        <v>1</v>
      </c>
      <c r="H135">
        <v>1.25</v>
      </c>
      <c r="I135">
        <v>10</v>
      </c>
      <c r="J135">
        <f t="shared" si="4"/>
        <v>12.5</v>
      </c>
    </row>
    <row r="136" spans="2:11">
      <c r="B136" t="s">
        <v>43</v>
      </c>
      <c r="C136" t="s">
        <v>44</v>
      </c>
      <c r="D136" t="s">
        <v>254</v>
      </c>
      <c r="E136" t="s">
        <v>28</v>
      </c>
      <c r="F136" s="1" t="s">
        <v>255</v>
      </c>
      <c r="G136">
        <v>1</v>
      </c>
      <c r="H136">
        <v>1.5</v>
      </c>
      <c r="I136">
        <v>10</v>
      </c>
      <c r="J136">
        <f t="shared" si="4"/>
        <v>15</v>
      </c>
    </row>
    <row r="137" spans="2:11">
      <c r="B137" t="s">
        <v>43</v>
      </c>
      <c r="C137" t="s">
        <v>44</v>
      </c>
      <c r="D137" t="s">
        <v>254</v>
      </c>
      <c r="E137" t="s">
        <v>40</v>
      </c>
      <c r="F137" s="1" t="s">
        <v>256</v>
      </c>
      <c r="G137">
        <v>3</v>
      </c>
      <c r="H137">
        <v>1.5</v>
      </c>
      <c r="I137">
        <v>6</v>
      </c>
      <c r="J137">
        <f t="shared" si="4"/>
        <v>9</v>
      </c>
    </row>
    <row r="138" spans="2:11">
      <c r="B138" t="s">
        <v>39</v>
      </c>
      <c r="C138" t="s">
        <v>38</v>
      </c>
      <c r="D138" t="s">
        <v>143</v>
      </c>
      <c r="E138" t="s">
        <v>31</v>
      </c>
      <c r="F138" s="1" t="s">
        <v>147</v>
      </c>
      <c r="G138">
        <v>1</v>
      </c>
      <c r="H138">
        <v>1.25</v>
      </c>
      <c r="I138">
        <v>10</v>
      </c>
      <c r="J138">
        <f t="shared" si="4"/>
        <v>12.5</v>
      </c>
      <c r="K138">
        <f>SUM(J138:J160)</f>
        <v>280</v>
      </c>
    </row>
    <row r="139" spans="2:11">
      <c r="B139" t="s">
        <v>39</v>
      </c>
      <c r="C139" t="s">
        <v>38</v>
      </c>
      <c r="D139" t="s">
        <v>143</v>
      </c>
      <c r="E139" t="s">
        <v>11</v>
      </c>
      <c r="F139" s="1" t="s">
        <v>151</v>
      </c>
      <c r="G139">
        <v>1</v>
      </c>
      <c r="H139">
        <v>1.25</v>
      </c>
      <c r="I139">
        <v>10</v>
      </c>
      <c r="J139">
        <f t="shared" si="4"/>
        <v>12.5</v>
      </c>
    </row>
    <row r="140" spans="2:11">
      <c r="B140" t="s">
        <v>39</v>
      </c>
      <c r="C140" t="s">
        <v>38</v>
      </c>
      <c r="D140" t="s">
        <v>143</v>
      </c>
      <c r="E140" t="s">
        <v>32</v>
      </c>
      <c r="F140" s="1" t="s">
        <v>160</v>
      </c>
      <c r="G140">
        <v>1</v>
      </c>
      <c r="H140">
        <v>1.25</v>
      </c>
      <c r="I140">
        <v>10</v>
      </c>
      <c r="J140">
        <f t="shared" si="4"/>
        <v>12.5</v>
      </c>
    </row>
    <row r="141" spans="2:11">
      <c r="B141" t="s">
        <v>39</v>
      </c>
      <c r="C141" t="s">
        <v>38</v>
      </c>
      <c r="D141" t="s">
        <v>143</v>
      </c>
      <c r="E141" t="s">
        <v>35</v>
      </c>
      <c r="F141" s="1" t="s">
        <v>163</v>
      </c>
      <c r="G141">
        <v>1</v>
      </c>
      <c r="H141">
        <v>1.25</v>
      </c>
      <c r="I141">
        <v>10</v>
      </c>
      <c r="J141">
        <f t="shared" si="4"/>
        <v>12.5</v>
      </c>
    </row>
    <row r="142" spans="2:11">
      <c r="B142" t="s">
        <v>39</v>
      </c>
      <c r="C142" t="s">
        <v>38</v>
      </c>
      <c r="D142" t="s">
        <v>143</v>
      </c>
      <c r="E142" t="s">
        <v>15</v>
      </c>
      <c r="F142" s="1" t="s">
        <v>177</v>
      </c>
      <c r="G142">
        <v>1</v>
      </c>
      <c r="H142">
        <v>1.25</v>
      </c>
      <c r="I142">
        <v>10</v>
      </c>
      <c r="J142">
        <f t="shared" si="4"/>
        <v>12.5</v>
      </c>
    </row>
    <row r="143" spans="2:11">
      <c r="B143" t="s">
        <v>39</v>
      </c>
      <c r="C143" t="s">
        <v>38</v>
      </c>
      <c r="D143" t="s">
        <v>143</v>
      </c>
      <c r="E143" t="s">
        <v>33</v>
      </c>
      <c r="F143" s="1" t="s">
        <v>182</v>
      </c>
      <c r="G143">
        <v>1</v>
      </c>
      <c r="H143">
        <v>1.25</v>
      </c>
      <c r="I143">
        <v>10</v>
      </c>
      <c r="J143">
        <f t="shared" si="4"/>
        <v>12.5</v>
      </c>
    </row>
    <row r="144" spans="2:11">
      <c r="B144" t="s">
        <v>39</v>
      </c>
      <c r="C144" t="s">
        <v>38</v>
      </c>
      <c r="D144" t="s">
        <v>56</v>
      </c>
      <c r="E144" t="s">
        <v>19</v>
      </c>
      <c r="F144" s="1" t="s">
        <v>200</v>
      </c>
      <c r="G144">
        <v>1</v>
      </c>
      <c r="H144">
        <v>1.25</v>
      </c>
      <c r="I144">
        <v>10</v>
      </c>
      <c r="J144">
        <f t="shared" si="4"/>
        <v>12.5</v>
      </c>
    </row>
    <row r="145" spans="2:10">
      <c r="B145" t="s">
        <v>39</v>
      </c>
      <c r="C145" t="s">
        <v>38</v>
      </c>
      <c r="D145" t="s">
        <v>56</v>
      </c>
      <c r="E145" t="s">
        <v>21</v>
      </c>
      <c r="F145" s="1" t="s">
        <v>211</v>
      </c>
      <c r="G145">
        <v>2</v>
      </c>
      <c r="H145">
        <v>1.25</v>
      </c>
      <c r="I145">
        <v>8</v>
      </c>
      <c r="J145">
        <f t="shared" si="4"/>
        <v>10</v>
      </c>
    </row>
    <row r="146" spans="2:10">
      <c r="B146" t="s">
        <v>39</v>
      </c>
      <c r="C146" t="s">
        <v>38</v>
      </c>
      <c r="D146" t="s">
        <v>56</v>
      </c>
      <c r="E146" t="s">
        <v>23</v>
      </c>
      <c r="F146" s="1" t="s">
        <v>219</v>
      </c>
      <c r="G146">
        <v>1</v>
      </c>
      <c r="H146">
        <v>1.25</v>
      </c>
      <c r="I146">
        <v>10</v>
      </c>
      <c r="J146">
        <f t="shared" si="4"/>
        <v>12.5</v>
      </c>
    </row>
    <row r="147" spans="2:10">
      <c r="B147" t="s">
        <v>39</v>
      </c>
      <c r="C147" t="s">
        <v>38</v>
      </c>
      <c r="D147" t="s">
        <v>56</v>
      </c>
      <c r="E147" t="s">
        <v>25</v>
      </c>
      <c r="F147" s="1" t="s">
        <v>227</v>
      </c>
      <c r="G147">
        <v>1</v>
      </c>
      <c r="H147">
        <v>1.25</v>
      </c>
      <c r="I147">
        <v>10</v>
      </c>
      <c r="J147">
        <f t="shared" si="4"/>
        <v>12.5</v>
      </c>
    </row>
    <row r="148" spans="2:10">
      <c r="B148" t="s">
        <v>39</v>
      </c>
      <c r="C148" t="s">
        <v>38</v>
      </c>
      <c r="D148" t="s">
        <v>56</v>
      </c>
      <c r="E148" t="s">
        <v>34</v>
      </c>
      <c r="F148" s="1" t="s">
        <v>232</v>
      </c>
      <c r="G148">
        <v>1</v>
      </c>
      <c r="H148">
        <v>1.25</v>
      </c>
      <c r="I148">
        <v>10</v>
      </c>
      <c r="J148">
        <f t="shared" si="4"/>
        <v>12.5</v>
      </c>
    </row>
    <row r="149" spans="2:10">
      <c r="B149" t="s">
        <v>39</v>
      </c>
      <c r="C149" t="s">
        <v>38</v>
      </c>
      <c r="D149" t="s">
        <v>245</v>
      </c>
      <c r="E149" t="s">
        <v>15</v>
      </c>
      <c r="F149" s="1" t="s">
        <v>249</v>
      </c>
      <c r="G149">
        <v>1</v>
      </c>
      <c r="H149">
        <v>1.25</v>
      </c>
      <c r="I149">
        <v>10</v>
      </c>
      <c r="J149">
        <f t="shared" si="4"/>
        <v>12.5</v>
      </c>
    </row>
    <row r="150" spans="2:10">
      <c r="B150" t="s">
        <v>39</v>
      </c>
      <c r="C150" t="s">
        <v>38</v>
      </c>
      <c r="D150" t="s">
        <v>245</v>
      </c>
      <c r="E150" t="s">
        <v>32</v>
      </c>
      <c r="F150" s="1" t="s">
        <v>250</v>
      </c>
      <c r="G150">
        <v>1</v>
      </c>
      <c r="H150">
        <v>1.25</v>
      </c>
      <c r="I150">
        <v>10</v>
      </c>
      <c r="J150">
        <f t="shared" si="4"/>
        <v>12.5</v>
      </c>
    </row>
    <row r="151" spans="2:10">
      <c r="B151" t="s">
        <v>39</v>
      </c>
      <c r="C151" t="s">
        <v>38</v>
      </c>
      <c r="D151" t="s">
        <v>245</v>
      </c>
      <c r="E151" t="s">
        <v>35</v>
      </c>
      <c r="F151" s="1" t="s">
        <v>251</v>
      </c>
      <c r="G151">
        <v>2</v>
      </c>
      <c r="H151">
        <v>1.25</v>
      </c>
      <c r="I151">
        <v>8</v>
      </c>
      <c r="J151">
        <f t="shared" si="4"/>
        <v>10</v>
      </c>
    </row>
    <row r="152" spans="2:10">
      <c r="B152" t="s">
        <v>39</v>
      </c>
      <c r="C152" t="s">
        <v>38</v>
      </c>
      <c r="D152" t="s">
        <v>245</v>
      </c>
      <c r="E152" t="s">
        <v>33</v>
      </c>
      <c r="F152" s="1" t="s">
        <v>252</v>
      </c>
      <c r="G152">
        <v>1</v>
      </c>
      <c r="H152">
        <v>1.25</v>
      </c>
      <c r="I152">
        <v>10</v>
      </c>
      <c r="J152">
        <f t="shared" si="4"/>
        <v>12.5</v>
      </c>
    </row>
    <row r="153" spans="2:10">
      <c r="B153" t="s">
        <v>39</v>
      </c>
      <c r="C153" t="s">
        <v>38</v>
      </c>
      <c r="D153" t="s">
        <v>245</v>
      </c>
      <c r="E153" t="s">
        <v>31</v>
      </c>
      <c r="F153" s="1" t="s">
        <v>253</v>
      </c>
      <c r="G153">
        <v>2</v>
      </c>
      <c r="H153">
        <v>1.25</v>
      </c>
      <c r="I153">
        <v>8</v>
      </c>
      <c r="J153">
        <f t="shared" si="4"/>
        <v>10</v>
      </c>
    </row>
    <row r="154" spans="2:10">
      <c r="B154" t="s">
        <v>39</v>
      </c>
      <c r="C154" t="s">
        <v>38</v>
      </c>
      <c r="D154" t="s">
        <v>245</v>
      </c>
      <c r="E154" t="s">
        <v>11</v>
      </c>
      <c r="F154" s="1" t="s">
        <v>146</v>
      </c>
      <c r="G154">
        <v>1</v>
      </c>
      <c r="H154">
        <v>1.25</v>
      </c>
      <c r="I154">
        <v>10</v>
      </c>
      <c r="J154">
        <f t="shared" si="4"/>
        <v>12.5</v>
      </c>
    </row>
    <row r="155" spans="2:10">
      <c r="B155" t="s">
        <v>39</v>
      </c>
      <c r="C155" t="s">
        <v>38</v>
      </c>
      <c r="D155" t="s">
        <v>254</v>
      </c>
      <c r="E155" t="s">
        <v>33</v>
      </c>
      <c r="F155" s="1" t="s">
        <v>257</v>
      </c>
      <c r="G155">
        <v>1</v>
      </c>
      <c r="H155">
        <v>1.5</v>
      </c>
      <c r="I155">
        <v>10</v>
      </c>
      <c r="J155">
        <f t="shared" si="4"/>
        <v>15</v>
      </c>
    </row>
    <row r="156" spans="2:10">
      <c r="B156" t="s">
        <v>39</v>
      </c>
      <c r="C156" t="s">
        <v>38</v>
      </c>
      <c r="D156" t="s">
        <v>254</v>
      </c>
      <c r="E156" t="s">
        <v>15</v>
      </c>
      <c r="F156" s="1" t="s">
        <v>258</v>
      </c>
      <c r="G156">
        <v>1</v>
      </c>
      <c r="H156">
        <v>1.5</v>
      </c>
      <c r="I156">
        <v>10</v>
      </c>
      <c r="J156">
        <f t="shared" si="4"/>
        <v>15</v>
      </c>
    </row>
    <row r="157" spans="2:10">
      <c r="B157" t="s">
        <v>39</v>
      </c>
      <c r="C157" t="s">
        <v>38</v>
      </c>
      <c r="D157" t="s">
        <v>254</v>
      </c>
      <c r="E157" t="s">
        <v>31</v>
      </c>
      <c r="F157" s="1" t="s">
        <v>259</v>
      </c>
      <c r="G157">
        <v>2</v>
      </c>
      <c r="H157">
        <v>1.5</v>
      </c>
      <c r="I157">
        <v>8</v>
      </c>
      <c r="J157">
        <f t="shared" si="4"/>
        <v>12</v>
      </c>
    </row>
    <row r="158" spans="2:10">
      <c r="B158" t="s">
        <v>39</v>
      </c>
      <c r="C158" t="s">
        <v>38</v>
      </c>
      <c r="D158" t="s">
        <v>254</v>
      </c>
      <c r="E158" t="s">
        <v>11</v>
      </c>
      <c r="F158" s="1" t="s">
        <v>260</v>
      </c>
      <c r="G158">
        <v>2</v>
      </c>
      <c r="H158">
        <v>1.5</v>
      </c>
      <c r="I158">
        <v>8</v>
      </c>
      <c r="J158">
        <f t="shared" si="4"/>
        <v>12</v>
      </c>
    </row>
    <row r="159" spans="2:10">
      <c r="B159" t="s">
        <v>39</v>
      </c>
      <c r="C159" t="s">
        <v>38</v>
      </c>
      <c r="D159" t="s">
        <v>254</v>
      </c>
      <c r="E159" t="s">
        <v>40</v>
      </c>
      <c r="F159" s="1" t="s">
        <v>261</v>
      </c>
      <c r="G159">
        <v>2</v>
      </c>
      <c r="H159">
        <v>1.5</v>
      </c>
      <c r="I159">
        <v>8</v>
      </c>
      <c r="J159">
        <f t="shared" si="4"/>
        <v>12</v>
      </c>
    </row>
    <row r="160" spans="2:10">
      <c r="B160" t="s">
        <v>39</v>
      </c>
      <c r="C160" t="s">
        <v>38</v>
      </c>
      <c r="D160" t="s">
        <v>254</v>
      </c>
      <c r="E160" t="s">
        <v>35</v>
      </c>
      <c r="F160" s="1" t="s">
        <v>262</v>
      </c>
      <c r="G160">
        <v>3</v>
      </c>
      <c r="H160">
        <v>1.5</v>
      </c>
      <c r="I160">
        <v>6</v>
      </c>
      <c r="J160">
        <f t="shared" si="4"/>
        <v>9</v>
      </c>
    </row>
    <row r="169" spans="18:18">
      <c r="R169" s="1"/>
    </row>
    <row r="170" spans="18:18">
      <c r="R170" s="1"/>
    </row>
    <row r="171" spans="18:18">
      <c r="R171" s="1"/>
    </row>
    <row r="172" spans="18:18">
      <c r="R172" s="1"/>
    </row>
    <row r="173" spans="18:18">
      <c r="R173" s="1"/>
    </row>
    <row r="174" spans="18:18">
      <c r="R174" s="1"/>
    </row>
    <row r="175" spans="18:18">
      <c r="R175" s="1"/>
    </row>
  </sheetData>
  <sortState ref="B2:J160">
    <sortCondition ref="C2:C160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C6" sqref="C6"/>
    </sheetView>
  </sheetViews>
  <sheetFormatPr defaultRowHeight="15"/>
  <cols>
    <col min="1" max="1" width="68" customWidth="1"/>
    <col min="8" max="8" width="9.140625" style="3"/>
  </cols>
  <sheetData>
    <row r="1" spans="1:10">
      <c r="C1">
        <v>2014</v>
      </c>
      <c r="G1">
        <v>2013</v>
      </c>
      <c r="H1"/>
      <c r="I1" t="s">
        <v>271</v>
      </c>
      <c r="J1" t="s">
        <v>271</v>
      </c>
    </row>
    <row r="2" spans="1:10">
      <c r="H2"/>
      <c r="J2" t="s">
        <v>57</v>
      </c>
    </row>
    <row r="3" spans="1:10">
      <c r="H3"/>
    </row>
    <row r="4" spans="1:10">
      <c r="A4" t="s">
        <v>58</v>
      </c>
      <c r="C4">
        <v>3.9</v>
      </c>
      <c r="D4" t="s">
        <v>59</v>
      </c>
      <c r="G4" s="4">
        <v>5.16</v>
      </c>
      <c r="H4"/>
      <c r="I4" s="4">
        <f t="shared" ref="I4:I10" si="0">C4-G4</f>
        <v>-1.2600000000000002</v>
      </c>
      <c r="J4" s="3">
        <f t="shared" ref="J4:J10" si="1">I4/G4</f>
        <v>-0.24418604651162795</v>
      </c>
    </row>
    <row r="5" spans="1:10">
      <c r="A5" t="s">
        <v>60</v>
      </c>
      <c r="C5">
        <v>14.45</v>
      </c>
      <c r="D5" t="s">
        <v>61</v>
      </c>
      <c r="G5" s="4">
        <v>19.66</v>
      </c>
      <c r="H5"/>
      <c r="I5" s="4">
        <f t="shared" si="0"/>
        <v>-5.2100000000000009</v>
      </c>
      <c r="J5" s="3">
        <f t="shared" si="1"/>
        <v>-0.26500508646998988</v>
      </c>
    </row>
    <row r="6" spans="1:10">
      <c r="A6" t="s">
        <v>62</v>
      </c>
      <c r="C6" s="4">
        <f>C5/C4</f>
        <v>3.7051282051282048</v>
      </c>
      <c r="D6" t="s">
        <v>61</v>
      </c>
      <c r="G6" s="4">
        <f>G5/G4</f>
        <v>3.8100775193798451</v>
      </c>
      <c r="H6"/>
      <c r="I6" s="4">
        <f t="shared" si="0"/>
        <v>-0.10494931425164022</v>
      </c>
      <c r="J6" s="3">
        <f t="shared" si="1"/>
        <v>-2.7545191329525105E-2</v>
      </c>
    </row>
    <row r="7" spans="1:10">
      <c r="A7" t="s">
        <v>63</v>
      </c>
      <c r="B7" t="s">
        <v>64</v>
      </c>
      <c r="C7" s="4">
        <f>83/11</f>
        <v>7.5454545454545459</v>
      </c>
      <c r="D7" t="s">
        <v>65</v>
      </c>
      <c r="G7" s="4">
        <f>59/6</f>
        <v>9.8333333333333339</v>
      </c>
      <c r="H7"/>
      <c r="I7" s="4">
        <f t="shared" si="0"/>
        <v>-2.2878787878787881</v>
      </c>
      <c r="J7" s="3">
        <f t="shared" si="1"/>
        <v>-0.23266563944530047</v>
      </c>
    </row>
    <row r="8" spans="1:10">
      <c r="B8" t="s">
        <v>66</v>
      </c>
      <c r="C8" s="4">
        <f>44/11</f>
        <v>4</v>
      </c>
      <c r="D8" t="s">
        <v>67</v>
      </c>
      <c r="G8" s="4">
        <f>24/6</f>
        <v>4</v>
      </c>
      <c r="H8"/>
      <c r="I8" s="4">
        <f t="shared" si="0"/>
        <v>0</v>
      </c>
      <c r="J8" s="3">
        <f t="shared" si="1"/>
        <v>0</v>
      </c>
    </row>
    <row r="9" spans="1:10">
      <c r="B9" t="s">
        <v>68</v>
      </c>
      <c r="C9" s="4">
        <f>22/11</f>
        <v>2</v>
      </c>
      <c r="D9" t="s">
        <v>69</v>
      </c>
      <c r="G9" s="4">
        <f>16/6</f>
        <v>2.6666666666666665</v>
      </c>
      <c r="H9"/>
      <c r="I9" s="4">
        <f t="shared" si="0"/>
        <v>-0.66666666666666652</v>
      </c>
      <c r="J9" s="3">
        <f t="shared" si="1"/>
        <v>-0.24999999999999994</v>
      </c>
    </row>
    <row r="10" spans="1:10">
      <c r="A10" t="s">
        <v>70</v>
      </c>
      <c r="C10" s="4">
        <f>159/11</f>
        <v>14.454545454545455</v>
      </c>
      <c r="D10" t="s">
        <v>71</v>
      </c>
      <c r="G10" s="4">
        <f>99/6</f>
        <v>16.5</v>
      </c>
      <c r="H10"/>
      <c r="I10" s="4">
        <f t="shared" si="0"/>
        <v>-2.045454545454545</v>
      </c>
      <c r="J10" s="3">
        <f t="shared" si="1"/>
        <v>-0.12396694214876031</v>
      </c>
    </row>
    <row r="11" spans="1:10">
      <c r="C11" s="4"/>
      <c r="G11" s="4"/>
      <c r="H11"/>
      <c r="I11" s="4"/>
      <c r="J11" s="3"/>
    </row>
    <row r="12" spans="1:10">
      <c r="A12" t="s">
        <v>72</v>
      </c>
      <c r="C12" s="4">
        <f>83/159</f>
        <v>0.5220125786163522</v>
      </c>
      <c r="G12" s="4">
        <f>59/118</f>
        <v>0.5</v>
      </c>
      <c r="H12"/>
      <c r="I12" s="4">
        <f t="shared" ref="I12:I17" si="2">C12-G12</f>
        <v>2.2012578616352196E-2</v>
      </c>
      <c r="J12" s="3">
        <f t="shared" ref="J12:J17" si="3">I12/G12</f>
        <v>4.4025157232704393E-2</v>
      </c>
    </row>
    <row r="13" spans="1:10">
      <c r="A13" t="s">
        <v>73</v>
      </c>
      <c r="C13" s="4">
        <f>44/159</f>
        <v>0.27672955974842767</v>
      </c>
      <c r="G13" s="4">
        <f>24/118</f>
        <v>0.20338983050847459</v>
      </c>
      <c r="H13"/>
      <c r="I13" s="4">
        <f t="shared" si="2"/>
        <v>7.3339729239953078E-2</v>
      </c>
      <c r="J13" s="3">
        <f t="shared" si="3"/>
        <v>0.36058700209643596</v>
      </c>
    </row>
    <row r="14" spans="1:10">
      <c r="A14" t="s">
        <v>74</v>
      </c>
      <c r="C14" s="4">
        <f>22/159</f>
        <v>0.13836477987421383</v>
      </c>
      <c r="G14" s="4">
        <f>16/118</f>
        <v>0.13559322033898305</v>
      </c>
      <c r="H14"/>
      <c r="I14" s="4">
        <v>0</v>
      </c>
      <c r="J14" s="3">
        <f>I14/G14</f>
        <v>0</v>
      </c>
    </row>
    <row r="15" spans="1:10">
      <c r="A15" t="s">
        <v>75</v>
      </c>
      <c r="C15" s="4">
        <f>149/159</f>
        <v>0.93710691823899372</v>
      </c>
      <c r="G15" s="4">
        <f>99/118</f>
        <v>0.83898305084745761</v>
      </c>
      <c r="H15"/>
      <c r="I15" s="4">
        <f t="shared" si="2"/>
        <v>9.8123867391536113E-2</v>
      </c>
      <c r="J15" s="3">
        <f t="shared" si="3"/>
        <v>0.11695572072930567</v>
      </c>
    </row>
    <row r="16" spans="1:10">
      <c r="C16" s="4"/>
      <c r="H16"/>
      <c r="I16" s="4"/>
      <c r="J16" s="3"/>
    </row>
    <row r="17" spans="1:10">
      <c r="A17" t="s">
        <v>76</v>
      </c>
      <c r="C17" s="4">
        <f>C10/C4</f>
        <v>3.7062937062937067</v>
      </c>
      <c r="G17" s="4">
        <f>G10/G4</f>
        <v>3.1976744186046511</v>
      </c>
      <c r="H17"/>
      <c r="I17" s="4">
        <f t="shared" si="2"/>
        <v>0.50861928768905562</v>
      </c>
      <c r="J17" s="3">
        <f t="shared" si="3"/>
        <v>0.1590591226954865</v>
      </c>
    </row>
    <row r="22" spans="1:10">
      <c r="H22"/>
    </row>
    <row r="23" spans="1:10">
      <c r="H23"/>
    </row>
    <row r="24" spans="1:10">
      <c r="H24"/>
    </row>
    <row r="25" spans="1:10">
      <c r="C25" s="4"/>
      <c r="G25" s="4"/>
      <c r="H25"/>
      <c r="I25" s="4"/>
      <c r="J25" s="3"/>
    </row>
    <row r="26" spans="1:10">
      <c r="C26" s="4"/>
      <c r="G26" s="4"/>
      <c r="H26"/>
      <c r="I26" s="4"/>
      <c r="J26" s="3"/>
    </row>
    <row r="27" spans="1:10">
      <c r="C27" s="4"/>
      <c r="G27" s="4"/>
      <c r="H27"/>
      <c r="I27" s="4"/>
      <c r="J27" s="3"/>
    </row>
    <row r="28" spans="1:10">
      <c r="C28" s="4"/>
      <c r="G28" s="4"/>
      <c r="H28"/>
      <c r="I28" s="4"/>
      <c r="J28" s="3"/>
    </row>
    <row r="29" spans="1:10">
      <c r="C29" s="4"/>
      <c r="G29" s="4"/>
      <c r="H29"/>
      <c r="I29" s="4"/>
      <c r="J29" s="3"/>
    </row>
    <row r="30" spans="1:10">
      <c r="C30" s="4"/>
      <c r="G30" s="4"/>
      <c r="H30"/>
      <c r="I30" s="4"/>
      <c r="J30" s="3"/>
    </row>
    <row r="31" spans="1:10">
      <c r="C31" s="4"/>
      <c r="G31" s="4"/>
      <c r="H31"/>
      <c r="I31" s="4"/>
      <c r="J31" s="3"/>
    </row>
    <row r="32" spans="1:10">
      <c r="C32" s="4"/>
      <c r="G32" s="4"/>
      <c r="H32"/>
      <c r="I32" s="4"/>
      <c r="J32" s="3"/>
    </row>
    <row r="33" spans="3:10">
      <c r="C33" s="4"/>
      <c r="G33" s="4"/>
      <c r="H33"/>
      <c r="I33" s="4"/>
      <c r="J33" s="3"/>
    </row>
    <row r="34" spans="3:10">
      <c r="C34" s="4"/>
      <c r="G34" s="4"/>
      <c r="H34"/>
      <c r="I34" s="4"/>
      <c r="J34" s="3"/>
    </row>
    <row r="35" spans="3:10">
      <c r="C35" s="4"/>
      <c r="G35" s="4"/>
      <c r="H35"/>
      <c r="I35" s="4"/>
      <c r="J35" s="3"/>
    </row>
    <row r="36" spans="3:10">
      <c r="C36" s="4"/>
      <c r="G36" s="4"/>
      <c r="H36"/>
      <c r="I36" s="4"/>
      <c r="J36" s="3"/>
    </row>
    <row r="37" spans="3:10">
      <c r="H37"/>
      <c r="I37" s="4"/>
      <c r="J37" s="3"/>
    </row>
    <row r="38" spans="3:10">
      <c r="C38" s="4"/>
      <c r="G38" s="4"/>
      <c r="H38"/>
      <c r="I38" s="4"/>
      <c r="J38" s="3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9"/>
  <sheetViews>
    <sheetView topLeftCell="B4" workbookViewId="0">
      <selection activeCell="I19" sqref="I19"/>
    </sheetView>
  </sheetViews>
  <sheetFormatPr defaultRowHeight="15"/>
  <cols>
    <col min="6" max="6" width="11.42578125" customWidth="1"/>
    <col min="9" max="9" width="8.7109375" customWidth="1"/>
    <col min="13" max="13" width="10.42578125" customWidth="1"/>
    <col min="14" max="14" width="8.42578125" customWidth="1"/>
    <col min="15" max="15" width="9.5703125" customWidth="1"/>
    <col min="16" max="16" width="20" customWidth="1"/>
    <col min="17" max="17" width="32.42578125" customWidth="1"/>
    <col min="18" max="18" width="39.7109375" customWidth="1"/>
    <col min="19" max="19" width="13.7109375" customWidth="1"/>
  </cols>
  <sheetData>
    <row r="1" spans="1:22">
      <c r="B1" t="s">
        <v>1</v>
      </c>
      <c r="C1" s="5" t="s">
        <v>64</v>
      </c>
      <c r="D1" s="5" t="s">
        <v>66</v>
      </c>
      <c r="E1" s="6" t="s">
        <v>68</v>
      </c>
      <c r="F1" s="6" t="s">
        <v>77</v>
      </c>
      <c r="G1" s="7" t="s">
        <v>78</v>
      </c>
      <c r="H1" s="7"/>
      <c r="I1" s="6" t="s">
        <v>79</v>
      </c>
      <c r="J1" s="6" t="s">
        <v>80</v>
      </c>
      <c r="K1" s="6" t="s">
        <v>81</v>
      </c>
      <c r="L1" s="6" t="s">
        <v>82</v>
      </c>
      <c r="M1" s="6" t="s">
        <v>83</v>
      </c>
      <c r="N1" t="s">
        <v>84</v>
      </c>
      <c r="O1" t="s">
        <v>85</v>
      </c>
      <c r="P1" t="s">
        <v>86</v>
      </c>
      <c r="Q1" t="s">
        <v>87</v>
      </c>
      <c r="R1" t="s">
        <v>88</v>
      </c>
      <c r="S1" t="s">
        <v>89</v>
      </c>
      <c r="T1" t="s">
        <v>90</v>
      </c>
      <c r="U1" t="s">
        <v>91</v>
      </c>
      <c r="V1" t="s">
        <v>92</v>
      </c>
    </row>
    <row r="2" spans="1:22">
      <c r="A2" t="s">
        <v>41</v>
      </c>
      <c r="B2" t="s">
        <v>42</v>
      </c>
      <c r="C2">
        <v>8</v>
      </c>
      <c r="D2">
        <v>3</v>
      </c>
      <c r="E2">
        <v>1</v>
      </c>
      <c r="F2">
        <f>SUM(C2:E2)</f>
        <v>12</v>
      </c>
      <c r="G2">
        <v>12</v>
      </c>
      <c r="H2" s="2">
        <f>F2/G2</f>
        <v>1</v>
      </c>
      <c r="I2" s="8">
        <f t="shared" ref="I2:I15" si="0">C2/G2</f>
        <v>0.66666666666666663</v>
      </c>
      <c r="J2" s="8">
        <f t="shared" ref="J2:J15" si="1">D2/G2</f>
        <v>0.25</v>
      </c>
      <c r="K2" s="8">
        <f t="shared" ref="K2:K15" si="2">E2/G2</f>
        <v>8.3333333333333329E-2</v>
      </c>
      <c r="L2" s="3">
        <f t="shared" ref="L2:L15" si="3">F2/G2</f>
        <v>1</v>
      </c>
      <c r="M2" s="4">
        <f>F2/11</f>
        <v>1.0909090909090908</v>
      </c>
      <c r="N2">
        <v>2</v>
      </c>
      <c r="O2" s="3">
        <f>N2/11</f>
        <v>0.18181818181818182</v>
      </c>
      <c r="P2" s="4">
        <f t="shared" ref="P2:P13" si="4">G2/N2</f>
        <v>6</v>
      </c>
      <c r="Q2" s="3">
        <f>P2/3.71</f>
        <v>1.6172506738544474</v>
      </c>
      <c r="R2" s="4">
        <f>G2/11</f>
        <v>1.0909090909090908</v>
      </c>
      <c r="S2" s="4">
        <f t="shared" ref="S2:S13" si="5">C2/N2</f>
        <v>4</v>
      </c>
      <c r="T2" s="4">
        <f t="shared" ref="T2:T13" si="6">D2/N2</f>
        <v>1.5</v>
      </c>
      <c r="U2" s="4">
        <f t="shared" ref="U2:U13" si="7">E2/N2</f>
        <v>0.5</v>
      </c>
      <c r="V2" s="4">
        <f t="shared" ref="V2:V13" si="8">F2/N2</f>
        <v>6</v>
      </c>
    </row>
    <row r="3" spans="1:22">
      <c r="A3" t="s">
        <v>52</v>
      </c>
      <c r="B3" t="s">
        <v>53</v>
      </c>
      <c r="C3">
        <v>1</v>
      </c>
      <c r="D3">
        <v>2</v>
      </c>
      <c r="E3">
        <v>0</v>
      </c>
      <c r="F3">
        <f t="shared" ref="F3:F11" si="9">SUM(C3:E3)</f>
        <v>3</v>
      </c>
      <c r="G3">
        <v>3</v>
      </c>
      <c r="H3" s="2">
        <f t="shared" ref="H3:H15" si="10">F3/G3</f>
        <v>1</v>
      </c>
      <c r="I3" s="8">
        <f t="shared" si="0"/>
        <v>0.33333333333333331</v>
      </c>
      <c r="J3" s="8">
        <f t="shared" si="1"/>
        <v>0.66666666666666663</v>
      </c>
      <c r="K3" s="8">
        <f t="shared" si="2"/>
        <v>0</v>
      </c>
      <c r="L3" s="3">
        <f t="shared" si="3"/>
        <v>1</v>
      </c>
      <c r="M3" s="4">
        <f t="shared" ref="M3:M14" si="11">F3/11</f>
        <v>0.27272727272727271</v>
      </c>
      <c r="N3">
        <v>1</v>
      </c>
      <c r="O3" s="3">
        <f t="shared" ref="O3:O15" si="12">N3/11</f>
        <v>9.0909090909090912E-2</v>
      </c>
      <c r="P3" s="4">
        <f t="shared" si="4"/>
        <v>3</v>
      </c>
      <c r="Q3" s="3">
        <f>P3/3.71</f>
        <v>0.80862533692722371</v>
      </c>
      <c r="R3" s="4">
        <f t="shared" ref="R3:R13" si="13">G3/11</f>
        <v>0.27272727272727271</v>
      </c>
      <c r="S3" s="4">
        <f t="shared" si="5"/>
        <v>1</v>
      </c>
      <c r="T3" s="4">
        <f t="shared" si="6"/>
        <v>2</v>
      </c>
      <c r="U3" s="4">
        <f t="shared" si="7"/>
        <v>0</v>
      </c>
      <c r="V3" s="4">
        <f t="shared" si="8"/>
        <v>3</v>
      </c>
    </row>
    <row r="4" spans="1:22">
      <c r="A4" t="s">
        <v>10</v>
      </c>
      <c r="B4" t="s">
        <v>9</v>
      </c>
      <c r="C4">
        <v>3</v>
      </c>
      <c r="D4">
        <v>2</v>
      </c>
      <c r="E4">
        <v>0</v>
      </c>
      <c r="F4">
        <f t="shared" si="9"/>
        <v>5</v>
      </c>
      <c r="G4">
        <v>5</v>
      </c>
      <c r="H4" s="2">
        <f t="shared" si="10"/>
        <v>1</v>
      </c>
      <c r="I4" s="8">
        <f t="shared" si="0"/>
        <v>0.6</v>
      </c>
      <c r="J4" s="8">
        <f t="shared" si="1"/>
        <v>0.4</v>
      </c>
      <c r="K4" s="8">
        <f t="shared" si="2"/>
        <v>0</v>
      </c>
      <c r="L4" s="3">
        <f t="shared" si="3"/>
        <v>1</v>
      </c>
      <c r="M4" s="4">
        <f t="shared" si="11"/>
        <v>0.45454545454545453</v>
      </c>
      <c r="N4">
        <v>1</v>
      </c>
      <c r="O4" s="3">
        <f t="shared" si="12"/>
        <v>9.0909090909090912E-2</v>
      </c>
      <c r="P4" s="4">
        <f t="shared" si="4"/>
        <v>5</v>
      </c>
      <c r="Q4" s="3">
        <f t="shared" ref="Q4:Q15" si="14">P4/3.71</f>
        <v>1.3477088948787062</v>
      </c>
      <c r="R4" s="4">
        <f t="shared" si="13"/>
        <v>0.45454545454545453</v>
      </c>
      <c r="S4" s="4">
        <f t="shared" si="5"/>
        <v>3</v>
      </c>
      <c r="T4" s="4">
        <f t="shared" si="6"/>
        <v>2</v>
      </c>
      <c r="U4" s="4">
        <f t="shared" si="7"/>
        <v>0</v>
      </c>
      <c r="V4" s="4">
        <f t="shared" si="8"/>
        <v>5</v>
      </c>
    </row>
    <row r="5" spans="1:22">
      <c r="A5" t="s">
        <v>27</v>
      </c>
      <c r="B5" t="s">
        <v>26</v>
      </c>
      <c r="C5">
        <v>3</v>
      </c>
      <c r="D5">
        <v>1</v>
      </c>
      <c r="E5">
        <v>0</v>
      </c>
      <c r="F5">
        <f t="shared" si="9"/>
        <v>4</v>
      </c>
      <c r="G5">
        <v>4</v>
      </c>
      <c r="H5" s="2">
        <f t="shared" si="10"/>
        <v>1</v>
      </c>
      <c r="I5" s="8">
        <f t="shared" si="0"/>
        <v>0.75</v>
      </c>
      <c r="J5" s="8">
        <f t="shared" si="1"/>
        <v>0.25</v>
      </c>
      <c r="K5" s="8">
        <f t="shared" si="2"/>
        <v>0</v>
      </c>
      <c r="L5" s="3">
        <f t="shared" si="3"/>
        <v>1</v>
      </c>
      <c r="M5" s="4">
        <f t="shared" si="11"/>
        <v>0.36363636363636365</v>
      </c>
      <c r="N5">
        <v>1</v>
      </c>
      <c r="O5" s="3">
        <f t="shared" si="12"/>
        <v>9.0909090909090912E-2</v>
      </c>
      <c r="P5" s="4">
        <f t="shared" si="4"/>
        <v>4</v>
      </c>
      <c r="Q5" s="3">
        <f t="shared" si="14"/>
        <v>1.0781671159029649</v>
      </c>
      <c r="R5" s="4">
        <f t="shared" si="13"/>
        <v>0.36363636363636365</v>
      </c>
      <c r="S5" s="4">
        <f t="shared" si="5"/>
        <v>3</v>
      </c>
      <c r="T5" s="4">
        <f t="shared" si="6"/>
        <v>1</v>
      </c>
      <c r="U5" s="4">
        <f t="shared" si="7"/>
        <v>0</v>
      </c>
      <c r="V5" s="4">
        <f t="shared" si="8"/>
        <v>4</v>
      </c>
    </row>
    <row r="6" spans="1:22">
      <c r="A6" t="s">
        <v>54</v>
      </c>
      <c r="B6" t="s">
        <v>51</v>
      </c>
      <c r="C6">
        <v>1</v>
      </c>
      <c r="D6">
        <v>0</v>
      </c>
      <c r="E6">
        <v>1</v>
      </c>
      <c r="F6">
        <f t="shared" si="9"/>
        <v>2</v>
      </c>
      <c r="G6">
        <v>2</v>
      </c>
      <c r="H6" s="2">
        <f t="shared" si="10"/>
        <v>1</v>
      </c>
      <c r="I6" s="8">
        <f t="shared" si="0"/>
        <v>0.5</v>
      </c>
      <c r="J6" s="8">
        <f t="shared" si="1"/>
        <v>0</v>
      </c>
      <c r="K6" s="8">
        <f t="shared" si="2"/>
        <v>0.5</v>
      </c>
      <c r="L6" s="3">
        <f t="shared" si="3"/>
        <v>1</v>
      </c>
      <c r="M6" s="4">
        <f t="shared" si="11"/>
        <v>0.18181818181818182</v>
      </c>
      <c r="N6">
        <v>1</v>
      </c>
      <c r="O6" s="3">
        <f t="shared" si="12"/>
        <v>9.0909090909090912E-2</v>
      </c>
      <c r="P6" s="4">
        <f t="shared" si="4"/>
        <v>2</v>
      </c>
      <c r="Q6" s="3">
        <f t="shared" si="14"/>
        <v>0.53908355795148244</v>
      </c>
      <c r="R6" s="4">
        <f t="shared" si="13"/>
        <v>0.18181818181818182</v>
      </c>
      <c r="S6" s="4">
        <f t="shared" si="5"/>
        <v>1</v>
      </c>
      <c r="T6" s="4">
        <f t="shared" si="6"/>
        <v>0</v>
      </c>
      <c r="U6" s="4">
        <f t="shared" si="7"/>
        <v>1</v>
      </c>
      <c r="V6" s="4">
        <f t="shared" si="8"/>
        <v>2</v>
      </c>
    </row>
    <row r="7" spans="1:22">
      <c r="A7" t="s">
        <v>30</v>
      </c>
      <c r="B7" t="s">
        <v>29</v>
      </c>
      <c r="C7">
        <v>22</v>
      </c>
      <c r="D7">
        <v>12</v>
      </c>
      <c r="E7">
        <v>5</v>
      </c>
      <c r="F7">
        <f t="shared" si="9"/>
        <v>39</v>
      </c>
      <c r="G7">
        <v>43</v>
      </c>
      <c r="H7" s="2">
        <f t="shared" si="10"/>
        <v>0.90697674418604646</v>
      </c>
      <c r="I7" s="8">
        <f t="shared" si="0"/>
        <v>0.51162790697674421</v>
      </c>
      <c r="J7" s="8">
        <f t="shared" si="1"/>
        <v>0.27906976744186046</v>
      </c>
      <c r="K7" s="8">
        <f t="shared" si="2"/>
        <v>0.11627906976744186</v>
      </c>
      <c r="L7" s="3">
        <f t="shared" si="3"/>
        <v>0.90697674418604646</v>
      </c>
      <c r="M7" s="4">
        <f t="shared" si="11"/>
        <v>3.5454545454545454</v>
      </c>
      <c r="N7">
        <v>7</v>
      </c>
      <c r="O7" s="3">
        <f t="shared" si="12"/>
        <v>0.63636363636363635</v>
      </c>
      <c r="P7" s="4">
        <f t="shared" si="4"/>
        <v>6.1428571428571432</v>
      </c>
      <c r="Q7" s="3">
        <f t="shared" si="14"/>
        <v>1.6557566422795535</v>
      </c>
      <c r="R7" s="4">
        <f t="shared" si="13"/>
        <v>3.9090909090909092</v>
      </c>
      <c r="S7" s="4">
        <f t="shared" si="5"/>
        <v>3.1428571428571428</v>
      </c>
      <c r="T7" s="4">
        <f t="shared" si="6"/>
        <v>1.7142857142857142</v>
      </c>
      <c r="U7" s="4">
        <f t="shared" si="7"/>
        <v>0.7142857142857143</v>
      </c>
      <c r="V7" s="4">
        <f t="shared" si="8"/>
        <v>5.5714285714285712</v>
      </c>
    </row>
    <row r="8" spans="1:22">
      <c r="A8" t="s">
        <v>37</v>
      </c>
      <c r="B8" t="s">
        <v>36</v>
      </c>
      <c r="C8">
        <v>1</v>
      </c>
      <c r="D8">
        <v>0</v>
      </c>
      <c r="E8">
        <v>0</v>
      </c>
      <c r="F8">
        <f t="shared" si="9"/>
        <v>1</v>
      </c>
      <c r="G8">
        <v>1</v>
      </c>
      <c r="H8" s="2">
        <f t="shared" si="10"/>
        <v>1</v>
      </c>
      <c r="I8" s="8">
        <f t="shared" si="0"/>
        <v>1</v>
      </c>
      <c r="J8" s="8">
        <f t="shared" si="1"/>
        <v>0</v>
      </c>
      <c r="K8" s="8">
        <f t="shared" si="2"/>
        <v>0</v>
      </c>
      <c r="L8" s="3">
        <f t="shared" si="3"/>
        <v>1</v>
      </c>
      <c r="M8" s="4">
        <f t="shared" si="11"/>
        <v>9.0909090909090912E-2</v>
      </c>
      <c r="N8">
        <v>1</v>
      </c>
      <c r="O8" s="3">
        <f t="shared" si="12"/>
        <v>9.0909090909090912E-2</v>
      </c>
      <c r="P8" s="4">
        <f t="shared" si="4"/>
        <v>1</v>
      </c>
      <c r="Q8" s="3">
        <f t="shared" si="14"/>
        <v>0.26954177897574122</v>
      </c>
      <c r="R8" s="4">
        <f t="shared" si="13"/>
        <v>9.0909090909090912E-2</v>
      </c>
      <c r="S8" s="4">
        <f t="shared" si="5"/>
        <v>1</v>
      </c>
      <c r="T8" s="4">
        <f t="shared" si="6"/>
        <v>0</v>
      </c>
      <c r="U8" s="4">
        <f t="shared" si="7"/>
        <v>0</v>
      </c>
      <c r="V8" s="4">
        <f t="shared" si="8"/>
        <v>1</v>
      </c>
    </row>
    <row r="9" spans="1:22">
      <c r="A9" t="s">
        <v>49</v>
      </c>
      <c r="B9" t="s">
        <v>50</v>
      </c>
      <c r="C9">
        <v>5</v>
      </c>
      <c r="D9">
        <v>8</v>
      </c>
      <c r="E9">
        <v>4</v>
      </c>
      <c r="F9">
        <f t="shared" si="9"/>
        <v>17</v>
      </c>
      <c r="G9">
        <v>18</v>
      </c>
      <c r="H9" s="2">
        <f t="shared" si="10"/>
        <v>0.94444444444444442</v>
      </c>
      <c r="I9" s="8">
        <f t="shared" si="0"/>
        <v>0.27777777777777779</v>
      </c>
      <c r="J9" s="8">
        <f t="shared" si="1"/>
        <v>0.44444444444444442</v>
      </c>
      <c r="K9" s="8">
        <f t="shared" si="2"/>
        <v>0.22222222222222221</v>
      </c>
      <c r="L9" s="3">
        <f t="shared" si="3"/>
        <v>0.94444444444444442</v>
      </c>
      <c r="M9" s="4">
        <f t="shared" si="11"/>
        <v>1.5454545454545454</v>
      </c>
      <c r="N9">
        <v>7</v>
      </c>
      <c r="O9" s="3">
        <f t="shared" si="12"/>
        <v>0.63636363636363635</v>
      </c>
      <c r="P9" s="4">
        <f t="shared" si="4"/>
        <v>2.5714285714285716</v>
      </c>
      <c r="Q9" s="3">
        <f t="shared" si="14"/>
        <v>0.69310743165190614</v>
      </c>
      <c r="R9" s="4">
        <f t="shared" si="13"/>
        <v>1.6363636363636365</v>
      </c>
      <c r="S9" s="4">
        <f t="shared" si="5"/>
        <v>0.7142857142857143</v>
      </c>
      <c r="T9" s="4">
        <f t="shared" si="6"/>
        <v>1.1428571428571428</v>
      </c>
      <c r="U9" s="4">
        <f t="shared" si="7"/>
        <v>0.5714285714285714</v>
      </c>
      <c r="V9" s="4">
        <f t="shared" si="8"/>
        <v>2.4285714285714284</v>
      </c>
    </row>
    <row r="10" spans="1:22">
      <c r="A10" t="s">
        <v>45</v>
      </c>
      <c r="B10" t="s">
        <v>46</v>
      </c>
      <c r="C10">
        <v>2</v>
      </c>
      <c r="D10">
        <v>2</v>
      </c>
      <c r="E10">
        <v>1</v>
      </c>
      <c r="F10">
        <f t="shared" si="9"/>
        <v>5</v>
      </c>
      <c r="G10">
        <v>6</v>
      </c>
      <c r="H10" s="2">
        <f t="shared" si="10"/>
        <v>0.83333333333333337</v>
      </c>
      <c r="I10" s="8">
        <f t="shared" si="0"/>
        <v>0.33333333333333331</v>
      </c>
      <c r="J10" s="8">
        <f t="shared" si="1"/>
        <v>0.33333333333333331</v>
      </c>
      <c r="K10" s="8">
        <f t="shared" si="2"/>
        <v>0.16666666666666666</v>
      </c>
      <c r="L10" s="3">
        <f t="shared" si="3"/>
        <v>0.83333333333333337</v>
      </c>
      <c r="M10" s="4">
        <f t="shared" si="11"/>
        <v>0.45454545454545453</v>
      </c>
      <c r="N10">
        <v>2</v>
      </c>
      <c r="O10" s="3">
        <f t="shared" si="12"/>
        <v>0.18181818181818182</v>
      </c>
      <c r="P10" s="4">
        <f t="shared" si="4"/>
        <v>3</v>
      </c>
      <c r="Q10" s="3">
        <f t="shared" si="14"/>
        <v>0.80862533692722371</v>
      </c>
      <c r="R10" s="4">
        <f t="shared" si="13"/>
        <v>0.54545454545454541</v>
      </c>
      <c r="S10" s="4">
        <f t="shared" si="5"/>
        <v>1</v>
      </c>
      <c r="T10" s="4">
        <f t="shared" si="6"/>
        <v>1</v>
      </c>
      <c r="U10" s="4">
        <f t="shared" si="7"/>
        <v>0.5</v>
      </c>
      <c r="V10" s="4">
        <f t="shared" si="8"/>
        <v>2.5</v>
      </c>
    </row>
    <row r="11" spans="1:22">
      <c r="A11" t="s">
        <v>47</v>
      </c>
      <c r="B11" t="s">
        <v>48</v>
      </c>
      <c r="C11">
        <v>1</v>
      </c>
      <c r="D11">
        <v>3</v>
      </c>
      <c r="E11">
        <v>0</v>
      </c>
      <c r="F11">
        <f t="shared" si="9"/>
        <v>4</v>
      </c>
      <c r="G11">
        <v>2</v>
      </c>
      <c r="H11" s="2">
        <f t="shared" si="10"/>
        <v>2</v>
      </c>
      <c r="I11" s="8">
        <f t="shared" si="0"/>
        <v>0.5</v>
      </c>
      <c r="J11" s="8">
        <f t="shared" si="1"/>
        <v>1.5</v>
      </c>
      <c r="K11" s="8">
        <f t="shared" si="2"/>
        <v>0</v>
      </c>
      <c r="L11" s="3">
        <f t="shared" si="3"/>
        <v>2</v>
      </c>
      <c r="M11" s="4">
        <f t="shared" si="11"/>
        <v>0.36363636363636365</v>
      </c>
      <c r="N11">
        <v>2</v>
      </c>
      <c r="O11" s="3">
        <f t="shared" si="12"/>
        <v>0.18181818181818182</v>
      </c>
      <c r="P11" s="4">
        <f t="shared" si="4"/>
        <v>1</v>
      </c>
      <c r="Q11" s="3">
        <f t="shared" si="14"/>
        <v>0.26954177897574122</v>
      </c>
      <c r="R11" s="4">
        <f t="shared" si="13"/>
        <v>0.18181818181818182</v>
      </c>
      <c r="S11" s="4">
        <f t="shared" si="5"/>
        <v>0.5</v>
      </c>
      <c r="T11" s="4">
        <f t="shared" si="6"/>
        <v>1.5</v>
      </c>
      <c r="U11" s="4">
        <f t="shared" si="7"/>
        <v>0</v>
      </c>
      <c r="V11" s="4">
        <f t="shared" si="8"/>
        <v>2</v>
      </c>
    </row>
    <row r="12" spans="1:22">
      <c r="A12" t="s">
        <v>43</v>
      </c>
      <c r="B12" t="s">
        <v>44</v>
      </c>
      <c r="C12">
        <v>16</v>
      </c>
      <c r="D12">
        <v>4</v>
      </c>
      <c r="E12">
        <v>9</v>
      </c>
      <c r="F12">
        <v>29</v>
      </c>
      <c r="G12">
        <v>31</v>
      </c>
      <c r="H12" s="2">
        <f t="shared" si="10"/>
        <v>0.93548387096774188</v>
      </c>
      <c r="I12" s="8">
        <f t="shared" si="0"/>
        <v>0.5161290322580645</v>
      </c>
      <c r="J12" s="8">
        <f t="shared" si="1"/>
        <v>0.12903225806451613</v>
      </c>
      <c r="K12" s="8">
        <f t="shared" si="2"/>
        <v>0.29032258064516131</v>
      </c>
      <c r="L12" s="3">
        <f t="shared" si="3"/>
        <v>0.93548387096774188</v>
      </c>
      <c r="M12" s="4">
        <f t="shared" si="11"/>
        <v>2.6363636363636362</v>
      </c>
      <c r="N12">
        <v>11</v>
      </c>
      <c r="O12" s="3">
        <f t="shared" si="12"/>
        <v>1</v>
      </c>
      <c r="P12" s="4">
        <f t="shared" si="4"/>
        <v>2.8181818181818183</v>
      </c>
      <c r="Q12" s="3">
        <f t="shared" si="14"/>
        <v>0.75961774074981625</v>
      </c>
      <c r="R12" s="4">
        <f t="shared" si="13"/>
        <v>2.8181818181818183</v>
      </c>
      <c r="S12" s="4">
        <f t="shared" si="5"/>
        <v>1.4545454545454546</v>
      </c>
      <c r="T12" s="4">
        <f t="shared" si="6"/>
        <v>0.36363636363636365</v>
      </c>
      <c r="U12" s="4">
        <f t="shared" si="7"/>
        <v>0.81818181818181823</v>
      </c>
      <c r="V12" s="4">
        <f t="shared" si="8"/>
        <v>2.6363636363636362</v>
      </c>
    </row>
    <row r="13" spans="1:22">
      <c r="A13" t="s">
        <v>39</v>
      </c>
      <c r="B13" t="s">
        <v>38</v>
      </c>
      <c r="C13">
        <v>16</v>
      </c>
      <c r="D13">
        <v>6</v>
      </c>
      <c r="E13">
        <v>1</v>
      </c>
      <c r="F13">
        <v>23</v>
      </c>
      <c r="G13">
        <v>23</v>
      </c>
      <c r="H13" s="2">
        <f t="shared" si="10"/>
        <v>1</v>
      </c>
      <c r="I13" s="8">
        <f t="shared" si="0"/>
        <v>0.69565217391304346</v>
      </c>
      <c r="J13" s="8">
        <f t="shared" si="1"/>
        <v>0.2608695652173913</v>
      </c>
      <c r="K13" s="8">
        <f t="shared" si="2"/>
        <v>4.3478260869565216E-2</v>
      </c>
      <c r="L13" s="3">
        <f t="shared" si="3"/>
        <v>1</v>
      </c>
      <c r="M13" s="4">
        <f t="shared" si="11"/>
        <v>2.0909090909090908</v>
      </c>
      <c r="N13">
        <v>4</v>
      </c>
      <c r="O13" s="3">
        <f t="shared" si="12"/>
        <v>0.36363636363636365</v>
      </c>
      <c r="P13" s="4">
        <f t="shared" si="4"/>
        <v>5.75</v>
      </c>
      <c r="Q13" s="3">
        <f t="shared" si="14"/>
        <v>1.5498652291105122</v>
      </c>
      <c r="R13" s="4">
        <f t="shared" si="13"/>
        <v>2.0909090909090908</v>
      </c>
      <c r="S13" s="4">
        <f t="shared" si="5"/>
        <v>4</v>
      </c>
      <c r="T13" s="4">
        <f t="shared" si="6"/>
        <v>1.5</v>
      </c>
      <c r="U13" s="4">
        <f t="shared" si="7"/>
        <v>0.25</v>
      </c>
      <c r="V13" s="4">
        <f t="shared" si="8"/>
        <v>5.75</v>
      </c>
    </row>
    <row r="14" spans="1:22">
      <c r="A14" t="s">
        <v>154</v>
      </c>
      <c r="B14" t="s">
        <v>155</v>
      </c>
      <c r="C14">
        <v>2</v>
      </c>
      <c r="D14">
        <v>0</v>
      </c>
      <c r="E14">
        <v>0</v>
      </c>
      <c r="F14" s="10">
        <v>2</v>
      </c>
      <c r="G14">
        <v>2</v>
      </c>
      <c r="H14" s="2">
        <f t="shared" si="10"/>
        <v>1</v>
      </c>
      <c r="I14" s="8">
        <f t="shared" si="0"/>
        <v>1</v>
      </c>
      <c r="J14" s="8">
        <f t="shared" si="1"/>
        <v>0</v>
      </c>
      <c r="K14" s="8">
        <f t="shared" si="2"/>
        <v>0</v>
      </c>
      <c r="L14" s="3">
        <f t="shared" si="3"/>
        <v>1</v>
      </c>
      <c r="M14" s="4">
        <f t="shared" si="11"/>
        <v>0.18181818181818182</v>
      </c>
      <c r="N14">
        <v>1</v>
      </c>
      <c r="O14" s="3">
        <f t="shared" si="12"/>
        <v>9.0909090909090912E-2</v>
      </c>
      <c r="P14" s="4">
        <f t="shared" ref="P14" si="15">G14/N14</f>
        <v>2</v>
      </c>
      <c r="Q14" s="3">
        <f t="shared" si="14"/>
        <v>0.53908355795148244</v>
      </c>
      <c r="R14" s="4">
        <f t="shared" ref="R14" si="16">G14/11</f>
        <v>0.18181818181818182</v>
      </c>
      <c r="S14" s="4">
        <f t="shared" ref="S14" si="17">C14/N14</f>
        <v>2</v>
      </c>
      <c r="T14" s="4">
        <f t="shared" ref="T14" si="18">D14/N14</f>
        <v>0</v>
      </c>
      <c r="U14" s="4">
        <f t="shared" ref="U14" si="19">E14/N14</f>
        <v>0</v>
      </c>
      <c r="V14" s="4">
        <f t="shared" ref="V14" si="20">F14/N14</f>
        <v>2</v>
      </c>
    </row>
    <row r="15" spans="1:22">
      <c r="A15" t="s">
        <v>125</v>
      </c>
      <c r="B15" t="s">
        <v>126</v>
      </c>
      <c r="C15">
        <v>2</v>
      </c>
      <c r="D15">
        <v>1</v>
      </c>
      <c r="E15">
        <v>0</v>
      </c>
      <c r="F15" s="10">
        <v>3</v>
      </c>
      <c r="G15">
        <v>5</v>
      </c>
      <c r="H15" s="2">
        <f t="shared" si="10"/>
        <v>0.6</v>
      </c>
      <c r="I15" s="8">
        <f t="shared" si="0"/>
        <v>0.4</v>
      </c>
      <c r="J15" s="8">
        <f t="shared" si="1"/>
        <v>0.2</v>
      </c>
      <c r="K15" s="8">
        <f t="shared" si="2"/>
        <v>0</v>
      </c>
      <c r="L15" s="3">
        <f t="shared" si="3"/>
        <v>0.6</v>
      </c>
      <c r="M15" s="4">
        <f t="shared" ref="M15" si="21">F15/11</f>
        <v>0.27272727272727271</v>
      </c>
      <c r="N15">
        <v>2</v>
      </c>
      <c r="O15" s="3">
        <f t="shared" si="12"/>
        <v>0.18181818181818182</v>
      </c>
      <c r="P15" s="4">
        <f t="shared" ref="P15" si="22">G15/N15</f>
        <v>2.5</v>
      </c>
      <c r="Q15" s="3">
        <f t="shared" si="14"/>
        <v>0.67385444743935308</v>
      </c>
      <c r="R15" s="4">
        <f t="shared" ref="R15" si="23">G15/11</f>
        <v>0.45454545454545453</v>
      </c>
      <c r="S15" s="4">
        <f t="shared" ref="S15" si="24">C15/N15</f>
        <v>1</v>
      </c>
      <c r="T15" s="4">
        <f t="shared" ref="T15" si="25">D15/N15</f>
        <v>0.5</v>
      </c>
      <c r="U15" s="4">
        <f t="shared" ref="U15" si="26">E15/N15</f>
        <v>0</v>
      </c>
      <c r="V15" s="4">
        <f t="shared" ref="V15" si="27">F15/N15</f>
        <v>1.5</v>
      </c>
    </row>
    <row r="16" spans="1:22">
      <c r="F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>
      <c r="E21" s="1"/>
    </row>
    <row r="22" spans="5:5">
      <c r="E22" s="1"/>
    </row>
    <row r="23" spans="5:5">
      <c r="E23" s="1"/>
    </row>
    <row r="24" spans="5:5">
      <c r="E24" s="1"/>
    </row>
    <row r="25" spans="5:5">
      <c r="E25" s="1"/>
    </row>
    <row r="26" spans="5:5">
      <c r="E26" s="1"/>
    </row>
    <row r="27" spans="5:5">
      <c r="E27" s="1"/>
    </row>
    <row r="28" spans="5:5">
      <c r="E28" s="1"/>
    </row>
    <row r="29" spans="5:5">
      <c r="E29" s="1"/>
    </row>
    <row r="30" spans="5:5">
      <c r="E30" s="1"/>
    </row>
    <row r="31" spans="5:5">
      <c r="E31" s="1"/>
    </row>
    <row r="32" spans="5:5">
      <c r="E32" s="1"/>
    </row>
    <row r="33" spans="5:5">
      <c r="E33" s="1"/>
    </row>
    <row r="34" spans="5:5">
      <c r="E34" s="1"/>
    </row>
    <row r="35" spans="5:5">
      <c r="E35" s="1"/>
    </row>
    <row r="36" spans="5:5">
      <c r="E36" s="1"/>
    </row>
    <row r="37" spans="5:5">
      <c r="E37" s="1"/>
    </row>
    <row r="38" spans="5:5">
      <c r="E38" s="1"/>
    </row>
    <row r="39" spans="5:5">
      <c r="E39" s="1"/>
    </row>
  </sheetData>
  <sortState ref="A17:G39">
    <sortCondition ref="C17:C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"/>
  <sheetViews>
    <sheetView topLeftCell="A2" workbookViewId="0">
      <selection activeCell="C20" sqref="C20"/>
    </sheetView>
  </sheetViews>
  <sheetFormatPr defaultRowHeight="15"/>
  <cols>
    <col min="3" max="3" width="11.85546875" customWidth="1"/>
    <col min="4" max="4" width="18.42578125" customWidth="1"/>
    <col min="5" max="5" width="22.85546875" customWidth="1"/>
    <col min="6" max="6" width="15.140625" customWidth="1"/>
  </cols>
  <sheetData>
    <row r="1" spans="1:6">
      <c r="A1" s="9" t="s">
        <v>98</v>
      </c>
    </row>
    <row r="2" spans="1:6">
      <c r="A2" s="9"/>
    </row>
    <row r="3" spans="1:6">
      <c r="B3" s="9" t="s">
        <v>272</v>
      </c>
      <c r="F3" s="1"/>
    </row>
    <row r="4" spans="1:6">
      <c r="B4" t="s">
        <v>1</v>
      </c>
      <c r="D4" t="s">
        <v>273</v>
      </c>
      <c r="E4" t="s">
        <v>93</v>
      </c>
      <c r="F4" s="1" t="s">
        <v>274</v>
      </c>
    </row>
    <row r="5" spans="1:6">
      <c r="A5">
        <v>1</v>
      </c>
      <c r="B5" t="s">
        <v>30</v>
      </c>
      <c r="C5" t="s">
        <v>29</v>
      </c>
      <c r="D5">
        <v>517.75</v>
      </c>
      <c r="E5">
        <v>265</v>
      </c>
      <c r="F5" s="3">
        <f>(D5-E5)/E5</f>
        <v>0.95377358490566033</v>
      </c>
    </row>
    <row r="6" spans="1:6">
      <c r="A6">
        <v>2</v>
      </c>
      <c r="B6" t="s">
        <v>43</v>
      </c>
      <c r="C6" t="s">
        <v>44</v>
      </c>
      <c r="D6">
        <v>347</v>
      </c>
      <c r="E6">
        <v>153.75</v>
      </c>
      <c r="F6" s="3">
        <f t="shared" ref="F6:F18" si="0">(D6-E6)/E6</f>
        <v>1.256910569105691</v>
      </c>
    </row>
    <row r="7" spans="1:6">
      <c r="A7">
        <v>3</v>
      </c>
      <c r="B7" t="s">
        <v>39</v>
      </c>
      <c r="C7" t="s">
        <v>38</v>
      </c>
      <c r="D7">
        <v>280</v>
      </c>
      <c r="E7">
        <v>217.25</v>
      </c>
      <c r="F7" s="3">
        <f t="shared" si="0"/>
        <v>0.28883774453394706</v>
      </c>
    </row>
    <row r="8" spans="1:6">
      <c r="A8">
        <v>4</v>
      </c>
      <c r="B8" t="s">
        <v>49</v>
      </c>
      <c r="C8" t="s">
        <v>50</v>
      </c>
      <c r="D8">
        <v>194.25</v>
      </c>
      <c r="E8">
        <v>84.5</v>
      </c>
      <c r="F8" s="3">
        <f t="shared" si="0"/>
        <v>1.2988165680473374</v>
      </c>
    </row>
    <row r="9" spans="1:6">
      <c r="A9">
        <v>5</v>
      </c>
      <c r="B9" t="s">
        <v>41</v>
      </c>
      <c r="C9" t="s">
        <v>42</v>
      </c>
      <c r="D9">
        <v>137.5</v>
      </c>
      <c r="E9">
        <v>152.5</v>
      </c>
      <c r="F9" s="3">
        <f t="shared" si="0"/>
        <v>-9.8360655737704916E-2</v>
      </c>
    </row>
    <row r="10" spans="1:6">
      <c r="A10">
        <v>6</v>
      </c>
      <c r="B10" t="s">
        <v>45</v>
      </c>
      <c r="C10" t="s">
        <v>46</v>
      </c>
      <c r="D10">
        <v>58.75</v>
      </c>
      <c r="E10">
        <v>52.5</v>
      </c>
      <c r="F10" s="3">
        <f t="shared" si="0"/>
        <v>0.11904761904761904</v>
      </c>
    </row>
    <row r="11" spans="1:6">
      <c r="A11">
        <v>7</v>
      </c>
      <c r="B11" t="s">
        <v>10</v>
      </c>
      <c r="C11" t="s">
        <v>9</v>
      </c>
      <c r="D11">
        <v>57.5</v>
      </c>
      <c r="E11">
        <v>87.5</v>
      </c>
      <c r="F11" s="3">
        <f t="shared" si="0"/>
        <v>-0.34285714285714286</v>
      </c>
    </row>
    <row r="12" spans="1:6">
      <c r="A12">
        <v>8</v>
      </c>
      <c r="B12" t="s">
        <v>27</v>
      </c>
      <c r="C12" t="s">
        <v>26</v>
      </c>
      <c r="D12">
        <v>47.5</v>
      </c>
      <c r="E12">
        <v>86.25</v>
      </c>
      <c r="F12" s="3">
        <f t="shared" si="0"/>
        <v>-0.44927536231884058</v>
      </c>
    </row>
    <row r="13" spans="1:6">
      <c r="A13">
        <v>9</v>
      </c>
      <c r="B13" t="s">
        <v>125</v>
      </c>
      <c r="C13" t="s">
        <v>126</v>
      </c>
      <c r="D13">
        <v>45</v>
      </c>
      <c r="F13" s="3"/>
    </row>
    <row r="14" spans="1:6">
      <c r="A14">
        <v>10</v>
      </c>
      <c r="B14" t="s">
        <v>47</v>
      </c>
      <c r="C14" t="s">
        <v>48</v>
      </c>
      <c r="D14">
        <v>42.5</v>
      </c>
      <c r="E14">
        <v>25</v>
      </c>
      <c r="F14" s="3">
        <f t="shared" si="0"/>
        <v>0.7</v>
      </c>
    </row>
    <row r="15" spans="1:6">
      <c r="A15">
        <v>11</v>
      </c>
      <c r="B15" t="s">
        <v>52</v>
      </c>
      <c r="C15" t="s">
        <v>53</v>
      </c>
      <c r="D15">
        <v>32.5</v>
      </c>
      <c r="E15">
        <v>22.5</v>
      </c>
      <c r="F15" s="3">
        <f t="shared" si="0"/>
        <v>0.44444444444444442</v>
      </c>
    </row>
    <row r="16" spans="1:6">
      <c r="A16">
        <v>12</v>
      </c>
      <c r="B16" t="s">
        <v>154</v>
      </c>
      <c r="C16" t="s">
        <v>155</v>
      </c>
      <c r="D16">
        <v>25</v>
      </c>
      <c r="F16" s="3"/>
    </row>
    <row r="17" spans="1:6">
      <c r="A17">
        <v>13</v>
      </c>
      <c r="B17" t="s">
        <v>54</v>
      </c>
      <c r="C17" t="s">
        <v>51</v>
      </c>
      <c r="D17">
        <v>20</v>
      </c>
      <c r="E17">
        <v>25</v>
      </c>
      <c r="F17" s="3">
        <f t="shared" si="0"/>
        <v>-0.2</v>
      </c>
    </row>
    <row r="18" spans="1:6">
      <c r="A18">
        <v>14</v>
      </c>
      <c r="B18" t="s">
        <v>37</v>
      </c>
      <c r="C18" t="s">
        <v>36</v>
      </c>
      <c r="D18">
        <v>12.5</v>
      </c>
      <c r="E18">
        <v>60</v>
      </c>
      <c r="F18" s="3">
        <f t="shared" si="0"/>
        <v>-0.79166666666666663</v>
      </c>
    </row>
    <row r="20" spans="1:6">
      <c r="B20" s="9"/>
    </row>
  </sheetData>
  <sortState ref="B5:F18">
    <sortCondition descending="1" ref="D5:D18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I7" sqref="I7"/>
    </sheetView>
  </sheetViews>
  <sheetFormatPr defaultRowHeight="15"/>
  <cols>
    <col min="1" max="1" width="15.42578125" customWidth="1"/>
    <col min="2" max="2" width="17.85546875" customWidth="1"/>
    <col min="3" max="4" width="18.28515625" customWidth="1"/>
    <col min="5" max="5" width="16.7109375" customWidth="1"/>
    <col min="6" max="6" width="14" customWidth="1"/>
  </cols>
  <sheetData>
    <row r="1" spans="1:6">
      <c r="B1" t="s">
        <v>275</v>
      </c>
      <c r="C1" s="11" t="s">
        <v>276</v>
      </c>
      <c r="D1" s="11"/>
      <c r="E1" s="11" t="s">
        <v>279</v>
      </c>
      <c r="F1" s="11"/>
    </row>
    <row r="2" spans="1:6">
      <c r="C2" t="s">
        <v>280</v>
      </c>
      <c r="D2" t="s">
        <v>278</v>
      </c>
      <c r="E2" t="s">
        <v>280</v>
      </c>
      <c r="F2" t="s">
        <v>278</v>
      </c>
    </row>
    <row r="3" spans="1:6">
      <c r="A3">
        <v>2007</v>
      </c>
      <c r="B3">
        <v>8</v>
      </c>
      <c r="C3">
        <v>50</v>
      </c>
      <c r="D3" s="4">
        <f>C3/B3</f>
        <v>6.25</v>
      </c>
      <c r="E3">
        <v>58</v>
      </c>
      <c r="F3" s="4">
        <f>E3/B3</f>
        <v>7.25</v>
      </c>
    </row>
    <row r="4" spans="1:6">
      <c r="A4">
        <v>2008</v>
      </c>
      <c r="B4">
        <v>17</v>
      </c>
      <c r="C4">
        <v>360</v>
      </c>
      <c r="D4" s="4">
        <f t="shared" ref="D4:D12" si="0">C4/B4</f>
        <v>21.176470588235293</v>
      </c>
      <c r="E4">
        <v>401</v>
      </c>
      <c r="F4" s="4">
        <f t="shared" ref="F4:F12" si="1">E4/B4</f>
        <v>23.588235294117649</v>
      </c>
    </row>
    <row r="5" spans="1:6">
      <c r="A5">
        <v>2009</v>
      </c>
      <c r="B5">
        <v>16</v>
      </c>
      <c r="C5">
        <v>427</v>
      </c>
      <c r="D5" s="4">
        <f t="shared" si="0"/>
        <v>26.6875</v>
      </c>
      <c r="E5">
        <v>252</v>
      </c>
      <c r="F5" s="4">
        <f t="shared" si="1"/>
        <v>15.75</v>
      </c>
    </row>
    <row r="6" spans="1:6">
      <c r="A6">
        <v>2010</v>
      </c>
      <c r="B6">
        <v>17</v>
      </c>
      <c r="C6">
        <v>364</v>
      </c>
      <c r="D6" s="4">
        <f t="shared" si="0"/>
        <v>21.411764705882351</v>
      </c>
      <c r="E6">
        <v>293</v>
      </c>
      <c r="F6" s="4">
        <f t="shared" si="1"/>
        <v>17.235294117647058</v>
      </c>
    </row>
    <row r="7" spans="1:6">
      <c r="A7">
        <v>2011</v>
      </c>
      <c r="B7">
        <v>15</v>
      </c>
      <c r="C7">
        <v>264</v>
      </c>
      <c r="D7" s="4">
        <f t="shared" si="0"/>
        <v>17.600000000000001</v>
      </c>
      <c r="E7">
        <v>214</v>
      </c>
      <c r="F7" s="4">
        <f t="shared" si="1"/>
        <v>14.266666666666667</v>
      </c>
    </row>
    <row r="8" spans="1:6">
      <c r="A8">
        <v>2012</v>
      </c>
      <c r="B8">
        <v>6</v>
      </c>
      <c r="C8">
        <v>91</v>
      </c>
      <c r="D8" s="4">
        <f t="shared" si="0"/>
        <v>15.166666666666666</v>
      </c>
      <c r="E8">
        <v>83</v>
      </c>
      <c r="F8" s="4">
        <f t="shared" si="1"/>
        <v>13.833333333333334</v>
      </c>
    </row>
    <row r="9" spans="1:6">
      <c r="A9">
        <v>2013</v>
      </c>
      <c r="B9">
        <v>6</v>
      </c>
      <c r="C9">
        <v>118</v>
      </c>
      <c r="D9" s="4">
        <f t="shared" si="0"/>
        <v>19.666666666666668</v>
      </c>
      <c r="E9">
        <v>99</v>
      </c>
      <c r="F9" s="4">
        <f t="shared" si="1"/>
        <v>16.5</v>
      </c>
    </row>
    <row r="10" spans="1:6">
      <c r="A10">
        <v>2014</v>
      </c>
      <c r="B10">
        <v>11</v>
      </c>
      <c r="C10">
        <v>159</v>
      </c>
      <c r="D10" s="4">
        <f t="shared" si="0"/>
        <v>14.454545454545455</v>
      </c>
      <c r="E10">
        <v>149</v>
      </c>
      <c r="F10" s="4">
        <f t="shared" si="1"/>
        <v>13.545454545454545</v>
      </c>
    </row>
    <row r="11" spans="1:6">
      <c r="D11" s="4"/>
      <c r="F11" s="4"/>
    </row>
    <row r="12" spans="1:6">
      <c r="A12" t="s">
        <v>277</v>
      </c>
      <c r="B12">
        <f>SUM(B3:B11)</f>
        <v>96</v>
      </c>
      <c r="C12">
        <f>SUM(C3:C11)</f>
        <v>1833</v>
      </c>
      <c r="D12" s="4">
        <f t="shared" si="0"/>
        <v>19.09375</v>
      </c>
      <c r="E12">
        <f>SUM(E3:E10)</f>
        <v>1549</v>
      </c>
      <c r="F12" s="4">
        <f t="shared" si="1"/>
        <v>16.135416666666668</v>
      </c>
    </row>
    <row r="13" spans="1:6">
      <c r="F13" s="4"/>
    </row>
  </sheetData>
  <mergeCells count="2">
    <mergeCell ref="C1:D1"/>
    <mergeCell ref="E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2014</vt:lpstr>
      <vt:lpstr>indici 2014</vt:lpstr>
      <vt:lpstr>individual 2014</vt:lpstr>
      <vt:lpstr>clasament 2014</vt:lpstr>
      <vt:lpstr>total</vt:lpstr>
    </vt:vector>
  </TitlesOfParts>
  <Company>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2013-12-27T17:11:04Z</dcterms:created>
  <dcterms:modified xsi:type="dcterms:W3CDTF">2015-01-13T09:00:14Z</dcterms:modified>
</cp:coreProperties>
</file>